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172.16.1.2\サーバー共有\TOTANI\odarikuHP\参加申込書\2026年競技会用\"/>
    </mc:Choice>
  </mc:AlternateContent>
  <xr:revisionPtr revIDLastSave="0" documentId="8_{4CA11804-7DA9-434E-B5E8-21FAC2EBC044}" xr6:coauthVersionLast="47" xr6:coauthVersionMax="47" xr10:uidLastSave="{00000000-0000-0000-0000-000000000000}"/>
  <bookViews>
    <workbookView xWindow="1950" yWindow="720" windowWidth="14400" windowHeight="17280" xr2:uid="{00000000-000D-0000-FFFF-FFFF00000000}"/>
  </bookViews>
  <sheets>
    <sheet name="使い方" sheetId="21" r:id="rId1"/>
    <sheet name="参加申込書記入例" sheetId="20" r:id="rId2"/>
    <sheet name="申込一覧表（男子）" sheetId="8" r:id="rId3"/>
    <sheet name="個票（男子）" sheetId="5" state="hidden" r:id="rId4"/>
    <sheet name="リレー（男子）" sheetId="7" state="hidden" r:id="rId5"/>
    <sheet name="番編用リスト（男子）" sheetId="14" state="hidden" r:id="rId6"/>
    <sheet name="番編用リスト（女子）" sheetId="9" state="hidden" r:id="rId7"/>
    <sheet name="申込一覧表（女子）" sheetId="10" r:id="rId8"/>
    <sheet name="個票（女子）" sheetId="6" state="hidden" r:id="rId9"/>
    <sheet name="リレー（女子）" sheetId="3" state="hidden" r:id="rId10"/>
  </sheets>
  <definedNames>
    <definedName name="_xlnm._FilterDatabase" localSheetId="7" hidden="1">'申込一覧表（女子）'!$A$12:$AG$56</definedName>
    <definedName name="_xlnm._FilterDatabase" localSheetId="2" hidden="1">'申込一覧表（男子）'!$A$12:$AG$56</definedName>
    <definedName name="_xlnm.Print_Area" localSheetId="9">'リレー（女子）'!$A$2:$J$49</definedName>
    <definedName name="_xlnm.Print_Area" localSheetId="4">'リレー（男子）'!$A$2:$J$49</definedName>
    <definedName name="_xlnm.Print_Area" localSheetId="8">'個票（女子）'!$A$1:$AJ$280</definedName>
    <definedName name="_xlnm.Print_Area" localSheetId="3">'個票（男子）'!$A$1:$AJ$280</definedName>
    <definedName name="_xlnm.Print_Area" localSheetId="1">参加申込書記入例!$A$2:$AC$25</definedName>
    <definedName name="_xlnm.Print_Area" localSheetId="0">使い方!$A$1:$O$52</definedName>
    <definedName name="_xlnm.Print_Area" localSheetId="7">'申込一覧表（女子）'!$A$2:$AC$56</definedName>
    <definedName name="_xlnm.Print_Area" localSheetId="2">'申込一覧表（男子）'!$A$1:$AC$56</definedName>
    <definedName name="_xlnm.Print_Titles" localSheetId="1">参加申込書記入例!$A:$AB,参加申込書記入例!$12:$16</definedName>
    <definedName name="_xlnm.Print_Titles" localSheetId="7">'申込一覧表（女子）'!$A:$AB,'申込一覧表（女子）'!$12:$16</definedName>
    <definedName name="_xlnm.Print_Titles" localSheetId="2">'申込一覧表（男子）'!$A:$AB,'申込一覧表（男子）'!$12:$16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0" l="1"/>
  <c r="F56" i="20"/>
  <c r="F55" i="20"/>
  <c r="F54" i="20"/>
  <c r="F53" i="20"/>
  <c r="F52" i="20"/>
  <c r="F51" i="20"/>
  <c r="F50" i="20"/>
  <c r="F49" i="20"/>
  <c r="F48" i="20"/>
  <c r="F47" i="20"/>
  <c r="F46" i="20"/>
  <c r="F45" i="20"/>
  <c r="F44" i="20"/>
  <c r="X7" i="20"/>
  <c r="W7" i="20"/>
  <c r="Y7" i="20" s="1"/>
  <c r="R7" i="20"/>
  <c r="T7" i="20" s="1"/>
  <c r="J4" i="10" l="1"/>
  <c r="H5" i="10"/>
  <c r="AG2" i="14"/>
  <c r="H4" i="10" l="1"/>
  <c r="X7" i="10"/>
  <c r="W7" i="10"/>
  <c r="Y7" i="10" s="1"/>
  <c r="H9" i="10" l="1"/>
  <c r="H6" i="10"/>
  <c r="H7" i="10"/>
  <c r="H8" i="10"/>
  <c r="AG2" i="9"/>
  <c r="R7" i="8" l="1"/>
  <c r="AO16" i="14"/>
  <c r="AN16" i="14"/>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S7" i="10"/>
  <c r="F56" i="8"/>
  <c r="F55" i="8"/>
  <c r="F54" i="8"/>
  <c r="F53" i="8"/>
  <c r="F52" i="8"/>
  <c r="F51" i="8"/>
  <c r="F50" i="8"/>
  <c r="F49" i="8"/>
  <c r="F48" i="8"/>
  <c r="F47" i="8"/>
  <c r="F46" i="8"/>
  <c r="F45" i="8"/>
  <c r="F44" i="8"/>
  <c r="X7" i="8"/>
  <c r="W7" i="8"/>
  <c r="Y7" i="8" s="1"/>
  <c r="T7" i="10" l="1"/>
  <c r="T7" i="8"/>
  <c r="C3" i="7"/>
  <c r="W17" i="9"/>
  <c r="X17" i="9"/>
  <c r="Y17" i="9"/>
  <c r="Z17" i="9"/>
  <c r="AB17" i="9"/>
  <c r="BG17" i="9" s="1"/>
  <c r="AC17" i="9"/>
  <c r="AD17" i="9"/>
  <c r="AE17" i="9"/>
  <c r="AF17" i="9"/>
  <c r="AG17" i="9"/>
  <c r="AH17" i="9"/>
  <c r="AI17" i="9"/>
  <c r="AJ17" i="9"/>
  <c r="AK17" i="9"/>
  <c r="AL17" i="9"/>
  <c r="AM17" i="9"/>
  <c r="AN17" i="9"/>
  <c r="E17" i="9" s="1"/>
  <c r="A17" i="9" s="1"/>
  <c r="AO17" i="9"/>
  <c r="F17" i="9" s="1"/>
  <c r="B17" i="9" s="1"/>
  <c r="AP17" i="9"/>
  <c r="G17" i="9" s="1"/>
  <c r="C17" i="9" s="1"/>
  <c r="AQ17" i="9"/>
  <c r="H17" i="9" s="1"/>
  <c r="D17" i="9" s="1"/>
  <c r="AR17" i="9"/>
  <c r="O17" i="9" s="1"/>
  <c r="AS17" i="9"/>
  <c r="BN17" i="9" s="1"/>
  <c r="BJ17" i="9" s="1"/>
  <c r="AT17" i="9"/>
  <c r="Q17" i="9" s="1"/>
  <c r="AU17" i="9"/>
  <c r="BH17" i="9" s="1"/>
  <c r="W18" i="9"/>
  <c r="X18" i="9"/>
  <c r="Y18" i="9"/>
  <c r="Z18" i="9"/>
  <c r="AB18" i="9"/>
  <c r="BG18" i="9" s="1"/>
  <c r="AC18" i="9"/>
  <c r="AD18" i="9"/>
  <c r="AE18" i="9"/>
  <c r="AF18" i="9"/>
  <c r="AG18" i="9"/>
  <c r="AH18" i="9"/>
  <c r="AI18" i="9"/>
  <c r="AJ18" i="9"/>
  <c r="AK18" i="9"/>
  <c r="AL18" i="9"/>
  <c r="AM18" i="9"/>
  <c r="AN18" i="9"/>
  <c r="BC18" i="9" s="1"/>
  <c r="AY18" i="9" s="1"/>
  <c r="AO18" i="9"/>
  <c r="F18" i="9" s="1"/>
  <c r="B18" i="9" s="1"/>
  <c r="AP18" i="9"/>
  <c r="BE18" i="9" s="1"/>
  <c r="BA18" i="9" s="1"/>
  <c r="AQ18" i="9"/>
  <c r="H18" i="9" s="1"/>
  <c r="D18" i="9" s="1"/>
  <c r="AR18" i="9"/>
  <c r="O18" i="9" s="1"/>
  <c r="K18" i="9" s="1"/>
  <c r="AS18" i="9"/>
  <c r="P18" i="9" s="1"/>
  <c r="AT18" i="9"/>
  <c r="Q18" i="9" s="1"/>
  <c r="M18" i="9" s="1"/>
  <c r="AU18" i="9"/>
  <c r="R18" i="9" s="1"/>
  <c r="W19" i="9"/>
  <c r="X19" i="9"/>
  <c r="Y19" i="9"/>
  <c r="Z19" i="9"/>
  <c r="AB19" i="9"/>
  <c r="AC19" i="9"/>
  <c r="AD19" i="9"/>
  <c r="AE19" i="9"/>
  <c r="AF19" i="9"/>
  <c r="AG19" i="9"/>
  <c r="AH19" i="9"/>
  <c r="AI19" i="9"/>
  <c r="AJ19" i="9"/>
  <c r="AK19" i="9"/>
  <c r="AL19" i="9"/>
  <c r="AM19" i="9"/>
  <c r="AN19" i="9"/>
  <c r="E19" i="9" s="1"/>
  <c r="A19" i="9" s="1"/>
  <c r="AO19" i="9"/>
  <c r="BD19" i="9" s="1"/>
  <c r="AZ19" i="9" s="1"/>
  <c r="AP19" i="9"/>
  <c r="G19" i="9" s="1"/>
  <c r="C19" i="9" s="1"/>
  <c r="AQ19" i="9"/>
  <c r="H19" i="9" s="1"/>
  <c r="D19" i="9" s="1"/>
  <c r="AR19" i="9"/>
  <c r="O19" i="9" s="1"/>
  <c r="K19" i="9" s="1"/>
  <c r="AS19" i="9"/>
  <c r="BN19" i="9" s="1"/>
  <c r="BJ19" i="9" s="1"/>
  <c r="AT19" i="9"/>
  <c r="BG19" i="9" s="1"/>
  <c r="AU19" i="9"/>
  <c r="BP19" i="9" s="1"/>
  <c r="BL19" i="9" s="1"/>
  <c r="W20" i="9"/>
  <c r="X20" i="9"/>
  <c r="Y20" i="9"/>
  <c r="Z20" i="9"/>
  <c r="AB20" i="9"/>
  <c r="AC20" i="9"/>
  <c r="AD20" i="9"/>
  <c r="AE20" i="9"/>
  <c r="AF20" i="9"/>
  <c r="AG20" i="9"/>
  <c r="AH20" i="9"/>
  <c r="AI20" i="9"/>
  <c r="AJ20" i="9"/>
  <c r="AK20" i="9"/>
  <c r="AL20" i="9"/>
  <c r="AM20" i="9"/>
  <c r="AN20" i="9"/>
  <c r="E20" i="9" s="1"/>
  <c r="A20" i="9" s="1"/>
  <c r="AO20" i="9"/>
  <c r="F20" i="9" s="1"/>
  <c r="B20" i="9" s="1"/>
  <c r="AP20" i="9"/>
  <c r="G20" i="9" s="1"/>
  <c r="C20" i="9" s="1"/>
  <c r="AQ20" i="9"/>
  <c r="H20" i="9" s="1"/>
  <c r="D20" i="9" s="1"/>
  <c r="AR20" i="9"/>
  <c r="BM20" i="9" s="1"/>
  <c r="BI20" i="9" s="1"/>
  <c r="AS20" i="9"/>
  <c r="BN20" i="9" s="1"/>
  <c r="BJ20" i="9" s="1"/>
  <c r="AT20" i="9"/>
  <c r="BO20" i="9" s="1"/>
  <c r="BK20" i="9" s="1"/>
  <c r="AU20" i="9"/>
  <c r="BR20" i="9" s="1"/>
  <c r="W21" i="9"/>
  <c r="X21" i="9"/>
  <c r="Y21" i="9"/>
  <c r="Z21" i="9"/>
  <c r="AB21" i="9"/>
  <c r="AC21" i="9"/>
  <c r="AD21" i="9"/>
  <c r="AE21" i="9"/>
  <c r="AF21" i="9"/>
  <c r="AG21" i="9"/>
  <c r="AH21" i="9"/>
  <c r="AI21" i="9"/>
  <c r="AJ21" i="9"/>
  <c r="AK21" i="9"/>
  <c r="AL21" i="9"/>
  <c r="AM21" i="9"/>
  <c r="AN21" i="9"/>
  <c r="E21" i="9" s="1"/>
  <c r="A21" i="9" s="1"/>
  <c r="AO21" i="9"/>
  <c r="F21" i="9" s="1"/>
  <c r="B21" i="9" s="1"/>
  <c r="AP21" i="9"/>
  <c r="G21" i="9" s="1"/>
  <c r="C21" i="9" s="1"/>
  <c r="AQ21" i="9"/>
  <c r="H21" i="9" s="1"/>
  <c r="D21" i="9" s="1"/>
  <c r="AR21" i="9"/>
  <c r="O21" i="9" s="1"/>
  <c r="K21" i="9" s="1"/>
  <c r="AS21" i="9"/>
  <c r="BN21" i="9" s="1"/>
  <c r="BJ21" i="9" s="1"/>
  <c r="AT21" i="9"/>
  <c r="BQ21" i="9" s="1"/>
  <c r="AU21" i="9"/>
  <c r="BR21" i="9" s="1"/>
  <c r="W22" i="9"/>
  <c r="X22" i="9"/>
  <c r="Y22" i="9"/>
  <c r="Z22" i="9"/>
  <c r="AB22" i="9"/>
  <c r="AC22" i="9"/>
  <c r="AD22" i="9"/>
  <c r="AE22" i="9"/>
  <c r="AF22" i="9"/>
  <c r="AG22" i="9"/>
  <c r="AH22" i="9"/>
  <c r="AI22" i="9"/>
  <c r="AJ22" i="9"/>
  <c r="AK22" i="9"/>
  <c r="AL22" i="9"/>
  <c r="AM22" i="9"/>
  <c r="AN22" i="9"/>
  <c r="AO22" i="9"/>
  <c r="F22" i="9" s="1"/>
  <c r="B22" i="9" s="1"/>
  <c r="AP22" i="9"/>
  <c r="BE22" i="9" s="1"/>
  <c r="BA22" i="9" s="1"/>
  <c r="AQ22" i="9"/>
  <c r="H22" i="9" s="1"/>
  <c r="D22" i="9" s="1"/>
  <c r="AR22" i="9"/>
  <c r="BM22" i="9" s="1"/>
  <c r="BI22" i="9" s="1"/>
  <c r="AS22" i="9"/>
  <c r="P22" i="9" s="1"/>
  <c r="L22" i="9" s="1"/>
  <c r="AT22" i="9"/>
  <c r="BQ22" i="9" s="1"/>
  <c r="AU22" i="9"/>
  <c r="W23" i="9"/>
  <c r="X23" i="9"/>
  <c r="Y23" i="9"/>
  <c r="Z23" i="9"/>
  <c r="AB23" i="9"/>
  <c r="AC23" i="9"/>
  <c r="AD23" i="9"/>
  <c r="AE23" i="9"/>
  <c r="AF23" i="9"/>
  <c r="AG23" i="9"/>
  <c r="AH23" i="9"/>
  <c r="AI23" i="9"/>
  <c r="AJ23" i="9"/>
  <c r="AK23" i="9"/>
  <c r="AL23" i="9"/>
  <c r="AM23" i="9"/>
  <c r="AN23" i="9"/>
  <c r="AO23" i="9"/>
  <c r="F23" i="9" s="1"/>
  <c r="B23" i="9" s="1"/>
  <c r="AP23" i="9"/>
  <c r="G23" i="9" s="1"/>
  <c r="C23" i="9" s="1"/>
  <c r="AQ23" i="9"/>
  <c r="H23" i="9" s="1"/>
  <c r="D23" i="9" s="1"/>
  <c r="AR23" i="9"/>
  <c r="O23" i="9" s="1"/>
  <c r="K23" i="9" s="1"/>
  <c r="AS23" i="9"/>
  <c r="BN23" i="9" s="1"/>
  <c r="BJ23" i="9" s="1"/>
  <c r="AT23" i="9"/>
  <c r="AU23" i="9"/>
  <c r="BH23" i="9" s="1"/>
  <c r="W24" i="9"/>
  <c r="X24" i="9"/>
  <c r="Y24" i="9"/>
  <c r="Z24" i="9"/>
  <c r="AB24" i="9"/>
  <c r="AC24" i="9"/>
  <c r="AD24" i="9"/>
  <c r="AE24" i="9"/>
  <c r="AF24" i="9"/>
  <c r="AG24" i="9"/>
  <c r="AH24" i="9"/>
  <c r="AI24" i="9"/>
  <c r="AJ24" i="9"/>
  <c r="AK24" i="9"/>
  <c r="AL24" i="9"/>
  <c r="AM24" i="9"/>
  <c r="AN24" i="9"/>
  <c r="AO24" i="9"/>
  <c r="F24" i="9" s="1"/>
  <c r="B24" i="9" s="1"/>
  <c r="AP24" i="9"/>
  <c r="G24" i="9" s="1"/>
  <c r="C24" i="9" s="1"/>
  <c r="AQ24" i="9"/>
  <c r="H24" i="9" s="1"/>
  <c r="D24" i="9" s="1"/>
  <c r="AR24" i="9"/>
  <c r="O24" i="9" s="1"/>
  <c r="K24" i="9" s="1"/>
  <c r="AS24" i="9"/>
  <c r="AT24" i="9"/>
  <c r="I24" i="9" s="1"/>
  <c r="AU24" i="9"/>
  <c r="T24" i="9" s="1"/>
  <c r="W25" i="9"/>
  <c r="X25" i="9"/>
  <c r="Y25" i="9"/>
  <c r="Z25" i="9"/>
  <c r="AB25" i="9"/>
  <c r="AC25" i="9"/>
  <c r="AD25" i="9"/>
  <c r="AE25" i="9"/>
  <c r="AF25" i="9"/>
  <c r="AG25" i="9"/>
  <c r="AH25" i="9"/>
  <c r="AI25" i="9"/>
  <c r="AJ25" i="9"/>
  <c r="AK25" i="9"/>
  <c r="AL25" i="9"/>
  <c r="AM25" i="9"/>
  <c r="AN25" i="9"/>
  <c r="AO25" i="9"/>
  <c r="F25" i="9" s="1"/>
  <c r="B25" i="9" s="1"/>
  <c r="AP25" i="9"/>
  <c r="G25" i="9" s="1"/>
  <c r="C25" i="9" s="1"/>
  <c r="AQ25" i="9"/>
  <c r="BF25" i="9" s="1"/>
  <c r="BB25" i="9" s="1"/>
  <c r="AR25" i="9"/>
  <c r="O25" i="9" s="1"/>
  <c r="K25" i="9" s="1"/>
  <c r="AS25" i="9"/>
  <c r="P25" i="9" s="1"/>
  <c r="L25" i="9" s="1"/>
  <c r="AT25" i="9"/>
  <c r="AU25" i="9"/>
  <c r="R25" i="9" s="1"/>
  <c r="N25" i="9" s="1"/>
  <c r="W26" i="9"/>
  <c r="X26" i="9"/>
  <c r="Y26" i="9"/>
  <c r="Z26" i="9"/>
  <c r="AB26" i="9"/>
  <c r="AC26" i="9"/>
  <c r="AD26" i="9"/>
  <c r="AE26" i="9"/>
  <c r="AF26" i="9"/>
  <c r="AG26" i="9"/>
  <c r="AH26" i="9"/>
  <c r="AI26" i="9"/>
  <c r="AJ26" i="9"/>
  <c r="AK26" i="9"/>
  <c r="AL26" i="9"/>
  <c r="AM26" i="9"/>
  <c r="AN26" i="9"/>
  <c r="AO26" i="9"/>
  <c r="F26" i="9" s="1"/>
  <c r="B26" i="9" s="1"/>
  <c r="AP26" i="9"/>
  <c r="BE26" i="9" s="1"/>
  <c r="BA26" i="9" s="1"/>
  <c r="AQ26" i="9"/>
  <c r="H26" i="9" s="1"/>
  <c r="D26" i="9" s="1"/>
  <c r="AR26" i="9"/>
  <c r="O26" i="9" s="1"/>
  <c r="K26" i="9" s="1"/>
  <c r="AS26" i="9"/>
  <c r="AT26" i="9"/>
  <c r="Q26" i="9" s="1"/>
  <c r="M26" i="9" s="1"/>
  <c r="AU26" i="9"/>
  <c r="T26" i="9" s="1"/>
  <c r="W27" i="9"/>
  <c r="X27" i="9"/>
  <c r="Y27" i="9"/>
  <c r="Z27" i="9"/>
  <c r="AB27" i="9"/>
  <c r="AC27" i="9"/>
  <c r="AD27" i="9"/>
  <c r="AE27" i="9"/>
  <c r="AF27" i="9"/>
  <c r="AG27" i="9"/>
  <c r="AH27" i="9"/>
  <c r="AI27" i="9"/>
  <c r="AJ27" i="9"/>
  <c r="AK27" i="9"/>
  <c r="AL27" i="9"/>
  <c r="AM27" i="9"/>
  <c r="AN27" i="9"/>
  <c r="AO27" i="9"/>
  <c r="F27" i="9" s="1"/>
  <c r="B27" i="9" s="1"/>
  <c r="AP27" i="9"/>
  <c r="G27" i="9" s="1"/>
  <c r="C27" i="9" s="1"/>
  <c r="AQ27" i="9"/>
  <c r="BF27" i="9" s="1"/>
  <c r="BB27" i="9" s="1"/>
  <c r="AR27" i="9"/>
  <c r="AS27" i="9"/>
  <c r="P27" i="9" s="1"/>
  <c r="L27" i="9" s="1"/>
  <c r="AT27" i="9"/>
  <c r="S27" i="9" s="1"/>
  <c r="AU27" i="9"/>
  <c r="BH27" i="9" s="1"/>
  <c r="W28" i="9"/>
  <c r="X28" i="9"/>
  <c r="Y28" i="9"/>
  <c r="Z28" i="9"/>
  <c r="AB28" i="9"/>
  <c r="AC28" i="9"/>
  <c r="AD28" i="9"/>
  <c r="AE28" i="9"/>
  <c r="AF28" i="9"/>
  <c r="AG28" i="9"/>
  <c r="AH28" i="9"/>
  <c r="AI28" i="9"/>
  <c r="AJ28" i="9"/>
  <c r="AK28" i="9"/>
  <c r="AL28" i="9"/>
  <c r="AM28" i="9"/>
  <c r="AN28" i="9"/>
  <c r="AO28" i="9"/>
  <c r="F28" i="9" s="1"/>
  <c r="B28" i="9" s="1"/>
  <c r="AP28" i="9"/>
  <c r="G28" i="9" s="1"/>
  <c r="C28" i="9" s="1"/>
  <c r="AQ28" i="9"/>
  <c r="H28" i="9" s="1"/>
  <c r="D28" i="9" s="1"/>
  <c r="AR28" i="9"/>
  <c r="BM28" i="9" s="1"/>
  <c r="BI28" i="9" s="1"/>
  <c r="AS28" i="9"/>
  <c r="BN28" i="9" s="1"/>
  <c r="BJ28" i="9" s="1"/>
  <c r="AT28" i="9"/>
  <c r="Q28" i="9" s="1"/>
  <c r="M28" i="9" s="1"/>
  <c r="AU28" i="9"/>
  <c r="R28" i="9" s="1"/>
  <c r="N28" i="9" s="1"/>
  <c r="W29" i="9"/>
  <c r="X29" i="9"/>
  <c r="Y29" i="9"/>
  <c r="Z29" i="9"/>
  <c r="AB29" i="9"/>
  <c r="AC29" i="9"/>
  <c r="AD29" i="9"/>
  <c r="AE29" i="9"/>
  <c r="AF29" i="9"/>
  <c r="AG29" i="9"/>
  <c r="AH29" i="9"/>
  <c r="AI29" i="9"/>
  <c r="AJ29" i="9"/>
  <c r="AK29" i="9"/>
  <c r="AL29" i="9"/>
  <c r="AM29" i="9"/>
  <c r="AN29" i="9"/>
  <c r="AO29" i="9"/>
  <c r="BD29" i="9" s="1"/>
  <c r="AZ29" i="9" s="1"/>
  <c r="AP29" i="9"/>
  <c r="G29" i="9" s="1"/>
  <c r="C29" i="9" s="1"/>
  <c r="AQ29" i="9"/>
  <c r="H29" i="9" s="1"/>
  <c r="D29" i="9" s="1"/>
  <c r="AR29" i="9"/>
  <c r="AS29" i="9"/>
  <c r="BN29" i="9" s="1"/>
  <c r="BJ29" i="9" s="1"/>
  <c r="AT29" i="9"/>
  <c r="Q29" i="9" s="1"/>
  <c r="M29" i="9" s="1"/>
  <c r="AU29" i="9"/>
  <c r="BR29" i="9" s="1"/>
  <c r="W30" i="9"/>
  <c r="X30" i="9"/>
  <c r="Y30" i="9"/>
  <c r="Z30" i="9"/>
  <c r="AB30" i="9"/>
  <c r="AC30" i="9"/>
  <c r="AD30" i="9"/>
  <c r="AE30" i="9"/>
  <c r="AF30" i="9"/>
  <c r="AG30" i="9"/>
  <c r="AH30" i="9"/>
  <c r="AI30" i="9"/>
  <c r="AJ30" i="9"/>
  <c r="AK30" i="9"/>
  <c r="AL30" i="9"/>
  <c r="AM30" i="9"/>
  <c r="AN30" i="9"/>
  <c r="AO30" i="9"/>
  <c r="F30" i="9" s="1"/>
  <c r="B30" i="9" s="1"/>
  <c r="AP30" i="9"/>
  <c r="BE30" i="9" s="1"/>
  <c r="BA30" i="9" s="1"/>
  <c r="AQ30" i="9"/>
  <c r="H30" i="9" s="1"/>
  <c r="D30" i="9" s="1"/>
  <c r="AR30" i="9"/>
  <c r="BM30" i="9" s="1"/>
  <c r="BI30" i="9" s="1"/>
  <c r="AS30" i="9"/>
  <c r="P30" i="9" s="1"/>
  <c r="L30" i="9" s="1"/>
  <c r="AT30" i="9"/>
  <c r="BQ30" i="9" s="1"/>
  <c r="AU30" i="9"/>
  <c r="R30" i="9" s="1"/>
  <c r="N30" i="9" s="1"/>
  <c r="W31" i="9"/>
  <c r="X31" i="9"/>
  <c r="Y31" i="9"/>
  <c r="Z31" i="9"/>
  <c r="AB31" i="9"/>
  <c r="AC31" i="9"/>
  <c r="AD31" i="9"/>
  <c r="AE31" i="9"/>
  <c r="AF31" i="9"/>
  <c r="AG31" i="9"/>
  <c r="AH31" i="9"/>
  <c r="AI31" i="9"/>
  <c r="AJ31" i="9"/>
  <c r="AK31" i="9"/>
  <c r="AL31" i="9"/>
  <c r="AM31" i="9"/>
  <c r="AN31" i="9"/>
  <c r="AO31" i="9"/>
  <c r="F31" i="9" s="1"/>
  <c r="B31" i="9" s="1"/>
  <c r="AP31" i="9"/>
  <c r="G31" i="9" s="1"/>
  <c r="C31" i="9" s="1"/>
  <c r="AQ31" i="9"/>
  <c r="H31" i="9" s="1"/>
  <c r="D31" i="9" s="1"/>
  <c r="AR31" i="9"/>
  <c r="AS31" i="9"/>
  <c r="BN31" i="9" s="1"/>
  <c r="BJ31" i="9" s="1"/>
  <c r="AT31" i="9"/>
  <c r="Q31" i="9" s="1"/>
  <c r="M31" i="9" s="1"/>
  <c r="AU31" i="9"/>
  <c r="BP31" i="9" s="1"/>
  <c r="BL31" i="9" s="1"/>
  <c r="W32" i="9"/>
  <c r="X32" i="9"/>
  <c r="Y32" i="9"/>
  <c r="Z32" i="9"/>
  <c r="AB32" i="9"/>
  <c r="AC32" i="9"/>
  <c r="AD32" i="9"/>
  <c r="AE32" i="9"/>
  <c r="AF32" i="9"/>
  <c r="AG32" i="9"/>
  <c r="AH32" i="9"/>
  <c r="AI32" i="9"/>
  <c r="AJ32" i="9"/>
  <c r="AK32" i="9"/>
  <c r="AL32" i="9"/>
  <c r="AM32" i="9"/>
  <c r="AN32" i="9"/>
  <c r="AO32" i="9"/>
  <c r="F32" i="9" s="1"/>
  <c r="B32" i="9" s="1"/>
  <c r="AP32" i="9"/>
  <c r="G32" i="9" s="1"/>
  <c r="C32" i="9" s="1"/>
  <c r="AQ32" i="9"/>
  <c r="H32" i="9" s="1"/>
  <c r="D32" i="9" s="1"/>
  <c r="AR32" i="9"/>
  <c r="BM32" i="9" s="1"/>
  <c r="BI32" i="9" s="1"/>
  <c r="AS32" i="9"/>
  <c r="AT32" i="9"/>
  <c r="Q32" i="9" s="1"/>
  <c r="M32" i="9" s="1"/>
  <c r="AU32" i="9"/>
  <c r="R32" i="9" s="1"/>
  <c r="N32" i="9" s="1"/>
  <c r="W33" i="9"/>
  <c r="X33" i="9"/>
  <c r="Y33" i="9"/>
  <c r="Z33" i="9"/>
  <c r="AB33" i="9"/>
  <c r="AC33" i="9"/>
  <c r="AD33" i="9"/>
  <c r="AE33" i="9"/>
  <c r="AF33" i="9"/>
  <c r="AG33" i="9"/>
  <c r="AH33" i="9"/>
  <c r="AI33" i="9"/>
  <c r="AJ33" i="9"/>
  <c r="AK33" i="9"/>
  <c r="AL33" i="9"/>
  <c r="AM33" i="9"/>
  <c r="AN33" i="9"/>
  <c r="AO33" i="9"/>
  <c r="BD33" i="9" s="1"/>
  <c r="AZ33" i="9" s="1"/>
  <c r="AP33" i="9"/>
  <c r="G33" i="9" s="1"/>
  <c r="C33" i="9" s="1"/>
  <c r="AQ33" i="9"/>
  <c r="H33" i="9" s="1"/>
  <c r="D33" i="9" s="1"/>
  <c r="AR33" i="9"/>
  <c r="AS33" i="9"/>
  <c r="BN33" i="9" s="1"/>
  <c r="BJ33" i="9" s="1"/>
  <c r="AT33" i="9"/>
  <c r="Q33" i="9" s="1"/>
  <c r="M33" i="9" s="1"/>
  <c r="AU33" i="9"/>
  <c r="BP33" i="9" s="1"/>
  <c r="BL33" i="9" s="1"/>
  <c r="W34" i="9"/>
  <c r="X34" i="9"/>
  <c r="Y34" i="9"/>
  <c r="Z34" i="9"/>
  <c r="AB34" i="9"/>
  <c r="AC34" i="9"/>
  <c r="AD34" i="9"/>
  <c r="AE34" i="9"/>
  <c r="AF34" i="9"/>
  <c r="AG34" i="9"/>
  <c r="AH34" i="9"/>
  <c r="AI34" i="9"/>
  <c r="AJ34" i="9"/>
  <c r="AK34" i="9"/>
  <c r="AL34" i="9"/>
  <c r="AM34" i="9"/>
  <c r="AN34" i="9"/>
  <c r="AO34" i="9"/>
  <c r="F34" i="9" s="1"/>
  <c r="B34" i="9" s="1"/>
  <c r="AP34" i="9"/>
  <c r="BE34" i="9" s="1"/>
  <c r="BA34" i="9" s="1"/>
  <c r="AQ34" i="9"/>
  <c r="H34" i="9" s="1"/>
  <c r="D34" i="9" s="1"/>
  <c r="AR34" i="9"/>
  <c r="BM34" i="9" s="1"/>
  <c r="BI34" i="9" s="1"/>
  <c r="AS34" i="9"/>
  <c r="P34" i="9" s="1"/>
  <c r="L34" i="9" s="1"/>
  <c r="AT34" i="9"/>
  <c r="BO34" i="9" s="1"/>
  <c r="BK34" i="9" s="1"/>
  <c r="AU34" i="9"/>
  <c r="BR34" i="9" s="1"/>
  <c r="W35" i="9"/>
  <c r="X35" i="9"/>
  <c r="Y35" i="9"/>
  <c r="Z35" i="9"/>
  <c r="AB35" i="9"/>
  <c r="AC35" i="9"/>
  <c r="AD35" i="9"/>
  <c r="AE35" i="9"/>
  <c r="AF35" i="9"/>
  <c r="AG35" i="9"/>
  <c r="AH35" i="9"/>
  <c r="AI35" i="9"/>
  <c r="AJ35" i="9"/>
  <c r="AK35" i="9"/>
  <c r="AL35" i="9"/>
  <c r="AM35" i="9"/>
  <c r="AN35" i="9"/>
  <c r="AO35" i="9"/>
  <c r="F35" i="9" s="1"/>
  <c r="B35" i="9" s="1"/>
  <c r="AP35" i="9"/>
  <c r="G35" i="9" s="1"/>
  <c r="C35" i="9" s="1"/>
  <c r="AQ35" i="9"/>
  <c r="BF35" i="9" s="1"/>
  <c r="BB35" i="9" s="1"/>
  <c r="AR35" i="9"/>
  <c r="O35" i="9" s="1"/>
  <c r="K35" i="9" s="1"/>
  <c r="AS35" i="9"/>
  <c r="BN35" i="9" s="1"/>
  <c r="BJ35" i="9" s="1"/>
  <c r="AT35" i="9"/>
  <c r="Q35" i="9" s="1"/>
  <c r="M35" i="9" s="1"/>
  <c r="AU35" i="9"/>
  <c r="BH35" i="9" s="1"/>
  <c r="W36" i="9"/>
  <c r="X36" i="9"/>
  <c r="Y36" i="9"/>
  <c r="Z36" i="9"/>
  <c r="AB36" i="9"/>
  <c r="AC36" i="9"/>
  <c r="AD36" i="9"/>
  <c r="AE36" i="9"/>
  <c r="AF36" i="9"/>
  <c r="AG36" i="9"/>
  <c r="AH36" i="9"/>
  <c r="AI36" i="9"/>
  <c r="AJ36" i="9"/>
  <c r="AK36" i="9"/>
  <c r="AL36" i="9"/>
  <c r="AM36" i="9"/>
  <c r="AN36" i="9"/>
  <c r="AO36" i="9"/>
  <c r="F36" i="9" s="1"/>
  <c r="B36" i="9" s="1"/>
  <c r="AP36" i="9"/>
  <c r="G36" i="9" s="1"/>
  <c r="C36" i="9" s="1"/>
  <c r="AQ36" i="9"/>
  <c r="H36" i="9" s="1"/>
  <c r="D36" i="9" s="1"/>
  <c r="AR36" i="9"/>
  <c r="BM36" i="9" s="1"/>
  <c r="BI36" i="9" s="1"/>
  <c r="AS36" i="9"/>
  <c r="BN36" i="9" s="1"/>
  <c r="BJ36" i="9" s="1"/>
  <c r="AT36" i="9"/>
  <c r="BG36" i="9" s="1"/>
  <c r="AU36" i="9"/>
  <c r="BP36" i="9" s="1"/>
  <c r="BL36" i="9" s="1"/>
  <c r="W37" i="9"/>
  <c r="X37" i="9"/>
  <c r="Y37" i="9"/>
  <c r="Z37" i="9"/>
  <c r="AB37" i="9"/>
  <c r="AC37" i="9"/>
  <c r="AD37" i="9"/>
  <c r="AE37" i="9"/>
  <c r="AF37" i="9"/>
  <c r="AG37" i="9"/>
  <c r="AH37" i="9"/>
  <c r="AI37" i="9"/>
  <c r="AJ37" i="9"/>
  <c r="AK37" i="9"/>
  <c r="AL37" i="9"/>
  <c r="AM37" i="9"/>
  <c r="AN37" i="9"/>
  <c r="AO37" i="9"/>
  <c r="BD37" i="9" s="1"/>
  <c r="AZ37" i="9" s="1"/>
  <c r="AP37" i="9"/>
  <c r="G37" i="9" s="1"/>
  <c r="C37" i="9" s="1"/>
  <c r="AQ37" i="9"/>
  <c r="BF37" i="9" s="1"/>
  <c r="BB37" i="9" s="1"/>
  <c r="AR37" i="9"/>
  <c r="O37" i="9" s="1"/>
  <c r="K37" i="9" s="1"/>
  <c r="AS37" i="9"/>
  <c r="P37" i="9" s="1"/>
  <c r="L37" i="9" s="1"/>
  <c r="AT37" i="9"/>
  <c r="I37" i="9" s="1"/>
  <c r="AU37" i="9"/>
  <c r="J37" i="9" s="1"/>
  <c r="W38" i="9"/>
  <c r="X38" i="9"/>
  <c r="Y38" i="9"/>
  <c r="Z38" i="9"/>
  <c r="AB38" i="9"/>
  <c r="AC38" i="9"/>
  <c r="AD38" i="9"/>
  <c r="AE38" i="9"/>
  <c r="AF38" i="9"/>
  <c r="AG38" i="9"/>
  <c r="AH38" i="9"/>
  <c r="AI38" i="9"/>
  <c r="AJ38" i="9"/>
  <c r="AK38" i="9"/>
  <c r="AL38" i="9"/>
  <c r="AM38" i="9"/>
  <c r="AN38" i="9"/>
  <c r="AO38" i="9"/>
  <c r="F38" i="9" s="1"/>
  <c r="B38" i="9" s="1"/>
  <c r="AP38" i="9"/>
  <c r="BE38" i="9" s="1"/>
  <c r="BA38" i="9" s="1"/>
  <c r="AQ38" i="9"/>
  <c r="H38" i="9" s="1"/>
  <c r="D38" i="9" s="1"/>
  <c r="AR38" i="9"/>
  <c r="O38" i="9" s="1"/>
  <c r="K38" i="9" s="1"/>
  <c r="AS38" i="9"/>
  <c r="P38" i="9" s="1"/>
  <c r="L38" i="9" s="1"/>
  <c r="AT38" i="9"/>
  <c r="I38" i="9" s="1"/>
  <c r="AU38" i="9"/>
  <c r="BP38" i="9" s="1"/>
  <c r="BL38" i="9" s="1"/>
  <c r="W39" i="9"/>
  <c r="X39" i="9"/>
  <c r="Y39" i="9"/>
  <c r="Z39" i="9"/>
  <c r="AB39" i="9"/>
  <c r="AC39" i="9"/>
  <c r="AD39" i="9"/>
  <c r="AE39" i="9"/>
  <c r="AF39" i="9"/>
  <c r="AG39" i="9"/>
  <c r="AH39" i="9"/>
  <c r="AI39" i="9"/>
  <c r="AJ39" i="9"/>
  <c r="AK39" i="9"/>
  <c r="AL39" i="9"/>
  <c r="AM39" i="9"/>
  <c r="AN39" i="9"/>
  <c r="AO39" i="9"/>
  <c r="BD39" i="9" s="1"/>
  <c r="AZ39" i="9" s="1"/>
  <c r="AP39" i="9"/>
  <c r="G39" i="9" s="1"/>
  <c r="C39" i="9" s="1"/>
  <c r="AQ39" i="9"/>
  <c r="H39" i="9" s="1"/>
  <c r="D39" i="9" s="1"/>
  <c r="AR39" i="9"/>
  <c r="O39" i="9" s="1"/>
  <c r="K39" i="9" s="1"/>
  <c r="AS39" i="9"/>
  <c r="BN39" i="9" s="1"/>
  <c r="BJ39" i="9" s="1"/>
  <c r="AT39" i="9"/>
  <c r="I39" i="9" s="1"/>
  <c r="AU39" i="9"/>
  <c r="BP39" i="9" s="1"/>
  <c r="BL39" i="9" s="1"/>
  <c r="W40" i="9"/>
  <c r="X40" i="9"/>
  <c r="Y40" i="9"/>
  <c r="Z40" i="9"/>
  <c r="AB40" i="9"/>
  <c r="AC40" i="9"/>
  <c r="AD40" i="9"/>
  <c r="AE40" i="9"/>
  <c r="AF40" i="9"/>
  <c r="AG40" i="9"/>
  <c r="O167" i="6" s="1"/>
  <c r="AH40" i="9"/>
  <c r="AI40" i="9"/>
  <c r="AJ40" i="9"/>
  <c r="AK40" i="9"/>
  <c r="AL40" i="9"/>
  <c r="AM40" i="9"/>
  <c r="AN40" i="9"/>
  <c r="AO40" i="9"/>
  <c r="F40" i="9" s="1"/>
  <c r="B40" i="9" s="1"/>
  <c r="AP40" i="9"/>
  <c r="BE40" i="9" s="1"/>
  <c r="BA40" i="9" s="1"/>
  <c r="AQ40" i="9"/>
  <c r="BF40" i="9" s="1"/>
  <c r="BB40" i="9" s="1"/>
  <c r="AR40" i="9"/>
  <c r="BM40" i="9" s="1"/>
  <c r="BI40" i="9" s="1"/>
  <c r="AS40" i="9"/>
  <c r="P40" i="9" s="1"/>
  <c r="L40" i="9" s="1"/>
  <c r="AT40" i="9"/>
  <c r="S40" i="9" s="1"/>
  <c r="AU40" i="9"/>
  <c r="J40" i="9" s="1"/>
  <c r="W41" i="9"/>
  <c r="X41" i="9"/>
  <c r="Y41" i="9"/>
  <c r="Z41" i="9"/>
  <c r="AB41" i="9"/>
  <c r="AC41" i="9"/>
  <c r="AD41" i="9"/>
  <c r="AE41" i="9"/>
  <c r="AF41" i="9"/>
  <c r="AG41" i="9"/>
  <c r="O174" i="6" s="1"/>
  <c r="AH41" i="9"/>
  <c r="AI41" i="9"/>
  <c r="AJ41" i="9"/>
  <c r="AK41" i="9"/>
  <c r="AL41" i="9"/>
  <c r="AM41" i="9"/>
  <c r="AN41" i="9"/>
  <c r="AO41" i="9"/>
  <c r="F41" i="9" s="1"/>
  <c r="B41" i="9" s="1"/>
  <c r="AP41" i="9"/>
  <c r="G41" i="9" s="1"/>
  <c r="C41" i="9" s="1"/>
  <c r="AQ41" i="9"/>
  <c r="H41" i="9" s="1"/>
  <c r="D41" i="9" s="1"/>
  <c r="AR41" i="9"/>
  <c r="O41" i="9" s="1"/>
  <c r="K41" i="9" s="1"/>
  <c r="AS41" i="9"/>
  <c r="BN41" i="9" s="1"/>
  <c r="BJ41" i="9" s="1"/>
  <c r="AT41" i="9"/>
  <c r="I41" i="9" s="1"/>
  <c r="AU41" i="9"/>
  <c r="R41" i="9" s="1"/>
  <c r="N41" i="9" s="1"/>
  <c r="W42" i="9"/>
  <c r="X42" i="9"/>
  <c r="Y42" i="9"/>
  <c r="Z42" i="9"/>
  <c r="AB42" i="9"/>
  <c r="AC42" i="9"/>
  <c r="AD42" i="9"/>
  <c r="AE42" i="9"/>
  <c r="AF42" i="9"/>
  <c r="AG42" i="9"/>
  <c r="O181" i="6" s="1"/>
  <c r="AH42" i="9"/>
  <c r="AI42" i="9"/>
  <c r="AJ42" i="9"/>
  <c r="AK42" i="9"/>
  <c r="AL42" i="9"/>
  <c r="AM42" i="9"/>
  <c r="AN42" i="9"/>
  <c r="AO42" i="9"/>
  <c r="F42" i="9" s="1"/>
  <c r="B42" i="9" s="1"/>
  <c r="AP42" i="9"/>
  <c r="G42" i="9" s="1"/>
  <c r="C42" i="9" s="1"/>
  <c r="AQ42" i="9"/>
  <c r="BF42" i="9" s="1"/>
  <c r="BB42" i="9" s="1"/>
  <c r="AR42" i="9"/>
  <c r="O42" i="9" s="1"/>
  <c r="K42" i="9" s="1"/>
  <c r="AS42" i="9"/>
  <c r="BN42" i="9" s="1"/>
  <c r="BJ42" i="9" s="1"/>
  <c r="AT42" i="9"/>
  <c r="Q42" i="9" s="1"/>
  <c r="M42" i="9" s="1"/>
  <c r="AU42" i="9"/>
  <c r="T42" i="9" s="1"/>
  <c r="W43" i="9"/>
  <c r="X43" i="9"/>
  <c r="Y43" i="9"/>
  <c r="Z43" i="9"/>
  <c r="AB43" i="9"/>
  <c r="AC43" i="9"/>
  <c r="AD43" i="9"/>
  <c r="AE43" i="9"/>
  <c r="AF43" i="9"/>
  <c r="AG43" i="9"/>
  <c r="O188" i="6" s="1"/>
  <c r="AH43" i="9"/>
  <c r="AI43" i="9"/>
  <c r="AJ43" i="9"/>
  <c r="AK43" i="9"/>
  <c r="AL43" i="9"/>
  <c r="AM43" i="9"/>
  <c r="AN43" i="9"/>
  <c r="AO43" i="9"/>
  <c r="BD43" i="9" s="1"/>
  <c r="AZ43" i="9" s="1"/>
  <c r="AP43" i="9"/>
  <c r="BE43" i="9" s="1"/>
  <c r="BA43" i="9" s="1"/>
  <c r="AQ43" i="9"/>
  <c r="BF43" i="9" s="1"/>
  <c r="BB43" i="9" s="1"/>
  <c r="AR43" i="9"/>
  <c r="BM43" i="9" s="1"/>
  <c r="BI43" i="9" s="1"/>
  <c r="AS43" i="9"/>
  <c r="P43" i="9" s="1"/>
  <c r="L43" i="9" s="1"/>
  <c r="AT43" i="9"/>
  <c r="S43" i="9" s="1"/>
  <c r="AU43" i="9"/>
  <c r="BH43" i="9" s="1"/>
  <c r="W44" i="9"/>
  <c r="X44" i="9"/>
  <c r="Y44" i="9"/>
  <c r="Z44" i="9"/>
  <c r="AB44" i="9"/>
  <c r="AC44" i="9"/>
  <c r="AD44" i="9"/>
  <c r="AE44" i="9"/>
  <c r="AF44" i="9"/>
  <c r="AG44" i="9"/>
  <c r="O195" i="6" s="1"/>
  <c r="AH44" i="9"/>
  <c r="AI44" i="9"/>
  <c r="AJ44" i="9"/>
  <c r="AK44" i="9"/>
  <c r="AL44" i="9"/>
  <c r="AM44" i="9"/>
  <c r="AN44" i="9"/>
  <c r="AO44" i="9"/>
  <c r="BD44" i="9" s="1"/>
  <c r="AZ44" i="9" s="1"/>
  <c r="AP44" i="9"/>
  <c r="G44" i="9" s="1"/>
  <c r="C44" i="9" s="1"/>
  <c r="AQ44" i="9"/>
  <c r="H44" i="9" s="1"/>
  <c r="D44" i="9" s="1"/>
  <c r="AR44" i="9"/>
  <c r="O44" i="9" s="1"/>
  <c r="K44" i="9" s="1"/>
  <c r="AS44" i="9"/>
  <c r="BN44" i="9" s="1"/>
  <c r="BJ44" i="9" s="1"/>
  <c r="AT44" i="9"/>
  <c r="BG44" i="9" s="1"/>
  <c r="AU44" i="9"/>
  <c r="R44" i="9" s="1"/>
  <c r="N44" i="9" s="1"/>
  <c r="W45" i="9"/>
  <c r="X45" i="9"/>
  <c r="Y45" i="9"/>
  <c r="Z45" i="9"/>
  <c r="AB45" i="9"/>
  <c r="AC45" i="9"/>
  <c r="AD45" i="9"/>
  <c r="AE45" i="9"/>
  <c r="AF45" i="9"/>
  <c r="AG45" i="9"/>
  <c r="O202" i="6" s="1"/>
  <c r="AH45" i="9"/>
  <c r="AI45" i="9"/>
  <c r="AJ45" i="9"/>
  <c r="AK45" i="9"/>
  <c r="AL45" i="9"/>
  <c r="AM45" i="9"/>
  <c r="AN45" i="9"/>
  <c r="AO45" i="9"/>
  <c r="BD45" i="9" s="1"/>
  <c r="AZ45" i="9" s="1"/>
  <c r="AP45" i="9"/>
  <c r="G45" i="9" s="1"/>
  <c r="C45" i="9" s="1"/>
  <c r="AQ45" i="9"/>
  <c r="BF45" i="9" s="1"/>
  <c r="BB45" i="9" s="1"/>
  <c r="AR45" i="9"/>
  <c r="BM45" i="9" s="1"/>
  <c r="BI45" i="9" s="1"/>
  <c r="AS45" i="9"/>
  <c r="P45" i="9" s="1"/>
  <c r="L45" i="9" s="1"/>
  <c r="AT45" i="9"/>
  <c r="Q45" i="9" s="1"/>
  <c r="M45" i="9" s="1"/>
  <c r="AU45" i="9"/>
  <c r="BR45" i="9" s="1"/>
  <c r="W46" i="9"/>
  <c r="X46" i="9"/>
  <c r="Y46" i="9"/>
  <c r="Z46" i="9"/>
  <c r="AB46" i="9"/>
  <c r="AC46" i="9"/>
  <c r="AD46" i="9"/>
  <c r="AE46" i="9"/>
  <c r="AF46" i="9"/>
  <c r="AG46" i="9"/>
  <c r="O209" i="6" s="1"/>
  <c r="AH46" i="9"/>
  <c r="AI46" i="9"/>
  <c r="AJ46" i="9"/>
  <c r="AK46" i="9"/>
  <c r="AL46" i="9"/>
  <c r="AM46" i="9"/>
  <c r="AN46" i="9"/>
  <c r="AO46" i="9"/>
  <c r="F46" i="9" s="1"/>
  <c r="B46" i="9" s="1"/>
  <c r="AP46" i="9"/>
  <c r="G46" i="9" s="1"/>
  <c r="C46" i="9" s="1"/>
  <c r="AQ46" i="9"/>
  <c r="H46" i="9" s="1"/>
  <c r="D46" i="9" s="1"/>
  <c r="AR46" i="9"/>
  <c r="BM46" i="9" s="1"/>
  <c r="BI46" i="9" s="1"/>
  <c r="AS46" i="9"/>
  <c r="BN46" i="9" s="1"/>
  <c r="BJ46" i="9" s="1"/>
  <c r="AT46" i="9"/>
  <c r="BO46" i="9" s="1"/>
  <c r="BK46" i="9" s="1"/>
  <c r="AU46" i="9"/>
  <c r="J46" i="9" s="1"/>
  <c r="W47" i="9"/>
  <c r="X47" i="9"/>
  <c r="Y47" i="9"/>
  <c r="Z47" i="9"/>
  <c r="AB47" i="9"/>
  <c r="AC47" i="9"/>
  <c r="AD47" i="9"/>
  <c r="AE47" i="9"/>
  <c r="AF47" i="9"/>
  <c r="AG47" i="9"/>
  <c r="O216" i="6" s="1"/>
  <c r="AH47" i="9"/>
  <c r="AI47" i="9"/>
  <c r="AJ47" i="9"/>
  <c r="AK47" i="9"/>
  <c r="AL47" i="9"/>
  <c r="AM47" i="9"/>
  <c r="AN47" i="9"/>
  <c r="AO47" i="9"/>
  <c r="BD47" i="9" s="1"/>
  <c r="AZ47" i="9" s="1"/>
  <c r="AP47" i="9"/>
  <c r="G47" i="9" s="1"/>
  <c r="C47" i="9" s="1"/>
  <c r="AQ47" i="9"/>
  <c r="BF47" i="9" s="1"/>
  <c r="BB47" i="9" s="1"/>
  <c r="AR47" i="9"/>
  <c r="BM47" i="9" s="1"/>
  <c r="BI47" i="9" s="1"/>
  <c r="AS47" i="9"/>
  <c r="P47" i="9" s="1"/>
  <c r="L47" i="9" s="1"/>
  <c r="AT47" i="9"/>
  <c r="S47" i="9" s="1"/>
  <c r="AU47" i="9"/>
  <c r="BH47" i="9" s="1"/>
  <c r="W48" i="9"/>
  <c r="X48" i="9"/>
  <c r="Y48" i="9"/>
  <c r="Z48" i="9"/>
  <c r="AB48" i="9"/>
  <c r="AC48" i="9"/>
  <c r="AD48" i="9"/>
  <c r="AE48" i="9"/>
  <c r="AF48" i="9"/>
  <c r="AG48" i="9"/>
  <c r="O223" i="6" s="1"/>
  <c r="AH48" i="9"/>
  <c r="AI48" i="9"/>
  <c r="AJ48" i="9"/>
  <c r="AK48" i="9"/>
  <c r="AL48" i="9"/>
  <c r="AM48" i="9"/>
  <c r="AN48" i="9"/>
  <c r="AO48" i="9"/>
  <c r="F48" i="9" s="1"/>
  <c r="B48" i="9" s="1"/>
  <c r="AP48" i="9"/>
  <c r="G48" i="9" s="1"/>
  <c r="C48" i="9" s="1"/>
  <c r="AQ48" i="9"/>
  <c r="H48" i="9" s="1"/>
  <c r="D48" i="9" s="1"/>
  <c r="AR48" i="9"/>
  <c r="BM48" i="9" s="1"/>
  <c r="BI48" i="9" s="1"/>
  <c r="AS48" i="9"/>
  <c r="BN48" i="9" s="1"/>
  <c r="BJ48" i="9" s="1"/>
  <c r="AT48" i="9"/>
  <c r="BO48" i="9" s="1"/>
  <c r="BK48" i="9" s="1"/>
  <c r="AU48" i="9"/>
  <c r="BH48" i="9" s="1"/>
  <c r="W49" i="9"/>
  <c r="X49" i="9"/>
  <c r="Y49" i="9"/>
  <c r="Z49" i="9"/>
  <c r="AB49" i="9"/>
  <c r="AC49" i="9"/>
  <c r="AD49" i="9"/>
  <c r="AE49" i="9"/>
  <c r="AF49" i="9"/>
  <c r="AG49" i="9"/>
  <c r="O230" i="6" s="1"/>
  <c r="AH49" i="9"/>
  <c r="AI49" i="9"/>
  <c r="AJ49" i="9"/>
  <c r="AK49" i="9"/>
  <c r="AL49" i="9"/>
  <c r="AM49" i="9"/>
  <c r="AN49" i="9"/>
  <c r="E49" i="9" s="1"/>
  <c r="A49" i="9" s="1"/>
  <c r="AO49" i="9"/>
  <c r="F49" i="9" s="1"/>
  <c r="B49" i="9" s="1"/>
  <c r="AP49" i="9"/>
  <c r="G49" i="9" s="1"/>
  <c r="C49" i="9" s="1"/>
  <c r="AQ49" i="9"/>
  <c r="H49" i="9" s="1"/>
  <c r="D49" i="9" s="1"/>
  <c r="AR49" i="9"/>
  <c r="O49" i="9" s="1"/>
  <c r="K49" i="9" s="1"/>
  <c r="AS49" i="9"/>
  <c r="P49" i="9" s="1"/>
  <c r="L49" i="9" s="1"/>
  <c r="AT49" i="9"/>
  <c r="AU49" i="9"/>
  <c r="W50" i="9"/>
  <c r="X50" i="9"/>
  <c r="Y50" i="9"/>
  <c r="Z50" i="9"/>
  <c r="AB50" i="9"/>
  <c r="AC50" i="9"/>
  <c r="AD50" i="9"/>
  <c r="AE50" i="9"/>
  <c r="AF50" i="9"/>
  <c r="AG50" i="9"/>
  <c r="O237" i="6" s="1"/>
  <c r="AH50" i="9"/>
  <c r="AI50" i="9"/>
  <c r="AJ50" i="9"/>
  <c r="AK50" i="9"/>
  <c r="AL50" i="9"/>
  <c r="AM50" i="9"/>
  <c r="AN50" i="9"/>
  <c r="E50" i="9" s="1"/>
  <c r="A50" i="9" s="1"/>
  <c r="AO50" i="9"/>
  <c r="F50" i="9" s="1"/>
  <c r="B50" i="9" s="1"/>
  <c r="AP50" i="9"/>
  <c r="G50" i="9" s="1"/>
  <c r="C50" i="9" s="1"/>
  <c r="AQ50" i="9"/>
  <c r="H50" i="9" s="1"/>
  <c r="D50" i="9" s="1"/>
  <c r="AR50" i="9"/>
  <c r="O50" i="9" s="1"/>
  <c r="K50" i="9" s="1"/>
  <c r="AS50" i="9"/>
  <c r="P50" i="9" s="1"/>
  <c r="L50" i="9" s="1"/>
  <c r="AT50" i="9"/>
  <c r="AU50" i="9"/>
  <c r="W51" i="9"/>
  <c r="X51" i="9"/>
  <c r="Y51" i="9"/>
  <c r="Z51" i="9"/>
  <c r="AB51" i="9"/>
  <c r="AC51" i="9"/>
  <c r="AD51" i="9"/>
  <c r="AE51" i="9"/>
  <c r="AF51" i="9"/>
  <c r="AG51" i="9"/>
  <c r="O244" i="6" s="1"/>
  <c r="AH51" i="9"/>
  <c r="AI51" i="9"/>
  <c r="AJ51" i="9"/>
  <c r="AK51" i="9"/>
  <c r="AL51" i="9"/>
  <c r="AM51" i="9"/>
  <c r="AN51" i="9"/>
  <c r="E51" i="9" s="1"/>
  <c r="A51" i="9" s="1"/>
  <c r="AO51" i="9"/>
  <c r="F51" i="9" s="1"/>
  <c r="B51" i="9" s="1"/>
  <c r="AP51" i="9"/>
  <c r="G51" i="9" s="1"/>
  <c r="C51" i="9" s="1"/>
  <c r="AQ51" i="9"/>
  <c r="H51" i="9" s="1"/>
  <c r="D51" i="9" s="1"/>
  <c r="AR51" i="9"/>
  <c r="O51" i="9" s="1"/>
  <c r="K51" i="9" s="1"/>
  <c r="AS51" i="9"/>
  <c r="P51" i="9" s="1"/>
  <c r="L51" i="9" s="1"/>
  <c r="AT51" i="9"/>
  <c r="AU51" i="9"/>
  <c r="W52" i="9"/>
  <c r="X52" i="9"/>
  <c r="Y52" i="9"/>
  <c r="Z52" i="9"/>
  <c r="AB52" i="9"/>
  <c r="AC52" i="9"/>
  <c r="AD52" i="9"/>
  <c r="AE52" i="9"/>
  <c r="AF52" i="9"/>
  <c r="AG52" i="9"/>
  <c r="O251" i="6" s="1"/>
  <c r="AH52" i="9"/>
  <c r="AI52" i="9"/>
  <c r="AJ52" i="9"/>
  <c r="AK52" i="9"/>
  <c r="AL52" i="9"/>
  <c r="AM52" i="9"/>
  <c r="AN52" i="9"/>
  <c r="E52" i="9" s="1"/>
  <c r="A52" i="9" s="1"/>
  <c r="AO52" i="9"/>
  <c r="F52" i="9" s="1"/>
  <c r="B52" i="9" s="1"/>
  <c r="AP52" i="9"/>
  <c r="G52" i="9" s="1"/>
  <c r="C52" i="9" s="1"/>
  <c r="AQ52" i="9"/>
  <c r="H52" i="9" s="1"/>
  <c r="D52" i="9" s="1"/>
  <c r="AR52" i="9"/>
  <c r="O52" i="9" s="1"/>
  <c r="K52" i="9" s="1"/>
  <c r="AS52" i="9"/>
  <c r="P52" i="9" s="1"/>
  <c r="L52" i="9" s="1"/>
  <c r="AT52" i="9"/>
  <c r="AU52" i="9"/>
  <c r="W53" i="9"/>
  <c r="X53" i="9"/>
  <c r="Y53" i="9"/>
  <c r="Z53" i="9"/>
  <c r="AB53" i="9"/>
  <c r="AC53" i="9"/>
  <c r="AD53" i="9"/>
  <c r="AE53" i="9"/>
  <c r="AF53" i="9"/>
  <c r="AG53" i="9"/>
  <c r="O258" i="6" s="1"/>
  <c r="AH53" i="9"/>
  <c r="AI53" i="9"/>
  <c r="AJ53" i="9"/>
  <c r="AK53" i="9"/>
  <c r="AL53" i="9"/>
  <c r="AM53" i="9"/>
  <c r="AN53" i="9"/>
  <c r="E53" i="9" s="1"/>
  <c r="A53" i="9" s="1"/>
  <c r="AO53" i="9"/>
  <c r="F53" i="9" s="1"/>
  <c r="B53" i="9" s="1"/>
  <c r="AP53" i="9"/>
  <c r="G53" i="9" s="1"/>
  <c r="C53" i="9" s="1"/>
  <c r="AQ53" i="9"/>
  <c r="H53" i="9" s="1"/>
  <c r="D53" i="9" s="1"/>
  <c r="AR53" i="9"/>
  <c r="O53" i="9" s="1"/>
  <c r="K53" i="9" s="1"/>
  <c r="AS53" i="9"/>
  <c r="P53" i="9" s="1"/>
  <c r="L53" i="9" s="1"/>
  <c r="AT53" i="9"/>
  <c r="AU53" i="9"/>
  <c r="W54" i="9"/>
  <c r="X54" i="9"/>
  <c r="Y54" i="9"/>
  <c r="Z54" i="9"/>
  <c r="AB54" i="9"/>
  <c r="AC54" i="9"/>
  <c r="AD54" i="9"/>
  <c r="AE54" i="9"/>
  <c r="AF54" i="9"/>
  <c r="AG54" i="9"/>
  <c r="O265" i="6" s="1"/>
  <c r="AH54" i="9"/>
  <c r="AI54" i="9"/>
  <c r="AJ54" i="9"/>
  <c r="AK54" i="9"/>
  <c r="AL54" i="9"/>
  <c r="AM54" i="9"/>
  <c r="AN54" i="9"/>
  <c r="E54" i="9" s="1"/>
  <c r="A54" i="9" s="1"/>
  <c r="AO54" i="9"/>
  <c r="F54" i="9" s="1"/>
  <c r="B54" i="9" s="1"/>
  <c r="AP54" i="9"/>
  <c r="G54" i="9" s="1"/>
  <c r="C54" i="9" s="1"/>
  <c r="AQ54" i="9"/>
  <c r="H54" i="9" s="1"/>
  <c r="D54" i="9" s="1"/>
  <c r="AR54" i="9"/>
  <c r="AS54" i="9"/>
  <c r="P54" i="9" s="1"/>
  <c r="L54" i="9" s="1"/>
  <c r="AT54" i="9"/>
  <c r="AU54" i="9"/>
  <c r="W55" i="9"/>
  <c r="X55" i="9"/>
  <c r="Y55" i="9"/>
  <c r="Z55" i="9"/>
  <c r="AB55" i="9"/>
  <c r="AC55" i="9"/>
  <c r="AD55" i="9"/>
  <c r="AE55" i="9"/>
  <c r="AF55" i="9"/>
  <c r="AG55" i="9"/>
  <c r="AH55" i="9"/>
  <c r="AI55" i="9"/>
  <c r="AJ55" i="9"/>
  <c r="AK55" i="9"/>
  <c r="AL55" i="9"/>
  <c r="AM55" i="9"/>
  <c r="AN55" i="9"/>
  <c r="E55" i="9" s="1"/>
  <c r="A55" i="9" s="1"/>
  <c r="AO55" i="9"/>
  <c r="F55" i="9" s="1"/>
  <c r="B55" i="9" s="1"/>
  <c r="AP55" i="9"/>
  <c r="AQ55" i="9"/>
  <c r="AR55" i="9"/>
  <c r="AS55" i="9"/>
  <c r="P55" i="9" s="1"/>
  <c r="L55" i="9" s="1"/>
  <c r="AT55" i="9"/>
  <c r="AU55" i="9"/>
  <c r="W56" i="9"/>
  <c r="X56" i="9"/>
  <c r="Y56" i="9"/>
  <c r="Z56" i="9"/>
  <c r="AB56" i="9"/>
  <c r="AC56" i="9"/>
  <c r="AD56" i="9"/>
  <c r="AE56" i="9"/>
  <c r="AF56" i="9"/>
  <c r="AG56" i="9"/>
  <c r="AH56" i="9"/>
  <c r="AI56" i="9"/>
  <c r="AJ56" i="9"/>
  <c r="AK56" i="9"/>
  <c r="AL56" i="9"/>
  <c r="AM56" i="9"/>
  <c r="AN56" i="9"/>
  <c r="E56" i="9" s="1"/>
  <c r="A56" i="9" s="1"/>
  <c r="AO56" i="9"/>
  <c r="AP56" i="9"/>
  <c r="G56" i="9" s="1"/>
  <c r="C56" i="9" s="1"/>
  <c r="AQ56" i="9"/>
  <c r="H56" i="9" s="1"/>
  <c r="D56" i="9" s="1"/>
  <c r="AR56" i="9"/>
  <c r="O56" i="9" s="1"/>
  <c r="K56" i="9" s="1"/>
  <c r="AS56" i="9"/>
  <c r="AT56" i="9"/>
  <c r="AU56" i="9"/>
  <c r="W256" i="9"/>
  <c r="W255" i="9"/>
  <c r="W254" i="9"/>
  <c r="W253" i="9"/>
  <c r="W252" i="9"/>
  <c r="W251" i="9"/>
  <c r="W250" i="9"/>
  <c r="W249" i="9"/>
  <c r="W248" i="9"/>
  <c r="W247" i="9"/>
  <c r="W246" i="9"/>
  <c r="W245" i="9"/>
  <c r="W244" i="9"/>
  <c r="W243" i="9"/>
  <c r="W242" i="9"/>
  <c r="W241" i="9"/>
  <c r="W240" i="9"/>
  <c r="W239" i="9"/>
  <c r="W238" i="9"/>
  <c r="W237" i="9"/>
  <c r="W236" i="9"/>
  <c r="W235" i="9"/>
  <c r="W234" i="9"/>
  <c r="W233" i="9"/>
  <c r="W232" i="9"/>
  <c r="W231" i="9"/>
  <c r="W230" i="9"/>
  <c r="W229" i="9"/>
  <c r="W228" i="9"/>
  <c r="W227" i="9"/>
  <c r="W226" i="9"/>
  <c r="W225" i="9"/>
  <c r="W224" i="9"/>
  <c r="W223" i="9"/>
  <c r="W222" i="9"/>
  <c r="W221" i="9"/>
  <c r="W220" i="9"/>
  <c r="W219" i="9"/>
  <c r="W218" i="9"/>
  <c r="W217" i="9"/>
  <c r="W216" i="9"/>
  <c r="W215" i="9"/>
  <c r="W214" i="9"/>
  <c r="W213" i="9"/>
  <c r="W212" i="9"/>
  <c r="W211" i="9"/>
  <c r="W210" i="9"/>
  <c r="W209" i="9"/>
  <c r="W208" i="9"/>
  <c r="W207" i="9"/>
  <c r="W206" i="9"/>
  <c r="W205" i="9"/>
  <c r="W204" i="9"/>
  <c r="W203" i="9"/>
  <c r="W202" i="9"/>
  <c r="W201" i="9"/>
  <c r="W200" i="9"/>
  <c r="W199" i="9"/>
  <c r="W198" i="9"/>
  <c r="W197" i="9"/>
  <c r="W196" i="9"/>
  <c r="W195" i="9"/>
  <c r="W194" i="9"/>
  <c r="W193" i="9"/>
  <c r="W192" i="9"/>
  <c r="W191" i="9"/>
  <c r="W190" i="9"/>
  <c r="W189" i="9"/>
  <c r="W188" i="9"/>
  <c r="W187" i="9"/>
  <c r="W186" i="9"/>
  <c r="W185" i="9"/>
  <c r="W184" i="9"/>
  <c r="W183" i="9"/>
  <c r="W182" i="9"/>
  <c r="W181" i="9"/>
  <c r="W180" i="9"/>
  <c r="W179" i="9"/>
  <c r="W178" i="9"/>
  <c r="W177" i="9"/>
  <c r="W176" i="9"/>
  <c r="W175" i="9"/>
  <c r="W174" i="9"/>
  <c r="W173" i="9"/>
  <c r="W172" i="9"/>
  <c r="W171" i="9"/>
  <c r="W170" i="9"/>
  <c r="W169" i="9"/>
  <c r="W168" i="9"/>
  <c r="W167" i="9"/>
  <c r="W166" i="9"/>
  <c r="W165" i="9"/>
  <c r="W164" i="9"/>
  <c r="W163" i="9"/>
  <c r="W162" i="9"/>
  <c r="W161" i="9"/>
  <c r="W160" i="9"/>
  <c r="W159" i="9"/>
  <c r="W158" i="9"/>
  <c r="W157" i="9"/>
  <c r="W156" i="9"/>
  <c r="W155" i="9"/>
  <c r="W154" i="9"/>
  <c r="W153" i="9"/>
  <c r="W152" i="9"/>
  <c r="W151" i="9"/>
  <c r="W150" i="9"/>
  <c r="W149" i="9"/>
  <c r="W148" i="9"/>
  <c r="W147" i="9"/>
  <c r="W146" i="9"/>
  <c r="W145" i="9"/>
  <c r="W144" i="9"/>
  <c r="W143" i="9"/>
  <c r="W142" i="9"/>
  <c r="W141" i="9"/>
  <c r="W140" i="9"/>
  <c r="W139" i="9"/>
  <c r="W138" i="9"/>
  <c r="W137" i="9"/>
  <c r="W136" i="9"/>
  <c r="W135" i="9"/>
  <c r="W134" i="9"/>
  <c r="W133" i="9"/>
  <c r="W132" i="9"/>
  <c r="W131" i="9"/>
  <c r="W130" i="9"/>
  <c r="W129" i="9"/>
  <c r="W128" i="9"/>
  <c r="W127" i="9"/>
  <c r="W126" i="9"/>
  <c r="W125" i="9"/>
  <c r="W124" i="9"/>
  <c r="W123" i="9"/>
  <c r="W122" i="9"/>
  <c r="W121" i="9"/>
  <c r="W120" i="9"/>
  <c r="W119" i="9"/>
  <c r="W118" i="9"/>
  <c r="W117" i="9"/>
  <c r="W116" i="9"/>
  <c r="W115" i="9"/>
  <c r="W114" i="9"/>
  <c r="W113" i="9"/>
  <c r="W112" i="9"/>
  <c r="W111" i="9"/>
  <c r="W110" i="9"/>
  <c r="W109" i="9"/>
  <c r="W108" i="9"/>
  <c r="W107" i="9"/>
  <c r="W106" i="9"/>
  <c r="W105" i="9"/>
  <c r="W104" i="9"/>
  <c r="W103" i="9"/>
  <c r="W102" i="9"/>
  <c r="W101" i="9"/>
  <c r="W100" i="9"/>
  <c r="W99" i="9"/>
  <c r="W98" i="9"/>
  <c r="W97" i="9"/>
  <c r="W96" i="9"/>
  <c r="W95" i="9"/>
  <c r="W94" i="9"/>
  <c r="W93" i="9"/>
  <c r="W92" i="9"/>
  <c r="W91" i="9"/>
  <c r="W90" i="9"/>
  <c r="W89" i="9"/>
  <c r="W88" i="9"/>
  <c r="W87" i="9"/>
  <c r="W86" i="9"/>
  <c r="W85" i="9"/>
  <c r="W84" i="9"/>
  <c r="W83" i="9"/>
  <c r="W82" i="9"/>
  <c r="W81" i="9"/>
  <c r="W80" i="9"/>
  <c r="W79" i="9"/>
  <c r="W78" i="9"/>
  <c r="W77" i="9"/>
  <c r="W76" i="9"/>
  <c r="W75" i="9"/>
  <c r="W74" i="9"/>
  <c r="W73" i="9"/>
  <c r="W72" i="9"/>
  <c r="W71" i="9"/>
  <c r="W70" i="9"/>
  <c r="W69" i="9"/>
  <c r="W68" i="9"/>
  <c r="W67" i="9"/>
  <c r="W66" i="9"/>
  <c r="W65" i="9"/>
  <c r="W64" i="9"/>
  <c r="W63" i="9"/>
  <c r="W62" i="9"/>
  <c r="W61" i="9"/>
  <c r="W60" i="9"/>
  <c r="W59" i="9"/>
  <c r="W58" i="9"/>
  <c r="W57" i="9"/>
  <c r="W256" i="14"/>
  <c r="W255" i="14"/>
  <c r="W254" i="14"/>
  <c r="W253" i="14"/>
  <c r="W252" i="14"/>
  <c r="W251" i="14"/>
  <c r="W250" i="14"/>
  <c r="W249" i="14"/>
  <c r="W248" i="14"/>
  <c r="W247" i="14"/>
  <c r="W246" i="14"/>
  <c r="W245" i="14"/>
  <c r="W244" i="14"/>
  <c r="W243" i="14"/>
  <c r="W242" i="14"/>
  <c r="W241" i="14"/>
  <c r="W240" i="14"/>
  <c r="W239" i="14"/>
  <c r="W238" i="14"/>
  <c r="W237" i="14"/>
  <c r="W236" i="14"/>
  <c r="W235" i="14"/>
  <c r="W234" i="14"/>
  <c r="W233" i="14"/>
  <c r="W232" i="14"/>
  <c r="W231" i="14"/>
  <c r="W230" i="14"/>
  <c r="W229" i="14"/>
  <c r="W228" i="14"/>
  <c r="W227" i="14"/>
  <c r="W226" i="14"/>
  <c r="W225" i="14"/>
  <c r="W224" i="14"/>
  <c r="W223" i="14"/>
  <c r="W222" i="14"/>
  <c r="W221" i="14"/>
  <c r="W220" i="14"/>
  <c r="W219" i="14"/>
  <c r="W218" i="14"/>
  <c r="W217" i="14"/>
  <c r="W216" i="14"/>
  <c r="W215" i="14"/>
  <c r="W214" i="14"/>
  <c r="W213" i="14"/>
  <c r="W212" i="14"/>
  <c r="W211" i="14"/>
  <c r="W210" i="14"/>
  <c r="W209" i="14"/>
  <c r="W208" i="14"/>
  <c r="W207" i="14"/>
  <c r="W206" i="14"/>
  <c r="W205" i="14"/>
  <c r="W204" i="14"/>
  <c r="W203" i="14"/>
  <c r="W202" i="14"/>
  <c r="W201" i="14"/>
  <c r="W200" i="14"/>
  <c r="W199" i="14"/>
  <c r="W198" i="14"/>
  <c r="W197" i="14"/>
  <c r="W196" i="14"/>
  <c r="W195" i="14"/>
  <c r="W194" i="14"/>
  <c r="W193" i="14"/>
  <c r="W192" i="14"/>
  <c r="W191" i="14"/>
  <c r="W190" i="14"/>
  <c r="W189" i="14"/>
  <c r="W188" i="14"/>
  <c r="W187" i="14"/>
  <c r="W186" i="14"/>
  <c r="W185" i="14"/>
  <c r="W184" i="14"/>
  <c r="W183" i="14"/>
  <c r="W182" i="14"/>
  <c r="W181" i="14"/>
  <c r="W180" i="14"/>
  <c r="W179" i="14"/>
  <c r="W178" i="14"/>
  <c r="W177" i="14"/>
  <c r="W176" i="14"/>
  <c r="W175" i="14"/>
  <c r="W174" i="14"/>
  <c r="W173" i="14"/>
  <c r="W172" i="14"/>
  <c r="W171" i="14"/>
  <c r="W170" i="14"/>
  <c r="W169" i="14"/>
  <c r="W168" i="14"/>
  <c r="W167" i="14"/>
  <c r="W166" i="14"/>
  <c r="W165" i="14"/>
  <c r="W164" i="14"/>
  <c r="W163" i="14"/>
  <c r="W162" i="14"/>
  <c r="W161" i="14"/>
  <c r="W160" i="14"/>
  <c r="W159" i="14"/>
  <c r="W158" i="14"/>
  <c r="W157" i="14"/>
  <c r="W156" i="14"/>
  <c r="W155" i="14"/>
  <c r="W154" i="14"/>
  <c r="W153" i="14"/>
  <c r="W152" i="14"/>
  <c r="W151" i="14"/>
  <c r="W150" i="14"/>
  <c r="W149" i="14"/>
  <c r="W148" i="14"/>
  <c r="W147" i="14"/>
  <c r="W146" i="14"/>
  <c r="W145" i="14"/>
  <c r="W144" i="14"/>
  <c r="W143" i="14"/>
  <c r="W142" i="14"/>
  <c r="W141" i="14"/>
  <c r="W140" i="14"/>
  <c r="W139" i="14"/>
  <c r="W138" i="14"/>
  <c r="W137" i="14"/>
  <c r="W136" i="14"/>
  <c r="W135" i="14"/>
  <c r="W134" i="14"/>
  <c r="W133" i="14"/>
  <c r="W132" i="14"/>
  <c r="W131" i="14"/>
  <c r="W130" i="14"/>
  <c r="W129" i="14"/>
  <c r="W128" i="14"/>
  <c r="W127" i="14"/>
  <c r="W126" i="14"/>
  <c r="W125" i="14"/>
  <c r="W124" i="14"/>
  <c r="W123" i="14"/>
  <c r="W122" i="14"/>
  <c r="W121" i="14"/>
  <c r="W120" i="14"/>
  <c r="W119" i="14"/>
  <c r="W118" i="14"/>
  <c r="W117" i="14"/>
  <c r="W116" i="14"/>
  <c r="W115" i="14"/>
  <c r="W114" i="14"/>
  <c r="W113" i="14"/>
  <c r="W112" i="14"/>
  <c r="W111" i="14"/>
  <c r="W110" i="14"/>
  <c r="W109" i="14"/>
  <c r="W108" i="14"/>
  <c r="W107" i="14"/>
  <c r="W106" i="14"/>
  <c r="W105" i="14"/>
  <c r="W104" i="14"/>
  <c r="W103" i="14"/>
  <c r="W102" i="14"/>
  <c r="W101" i="14"/>
  <c r="W100" i="14"/>
  <c r="W99" i="14"/>
  <c r="W98" i="14"/>
  <c r="W97" i="14"/>
  <c r="W96" i="14"/>
  <c r="W95" i="14"/>
  <c r="W94" i="14"/>
  <c r="W93" i="14"/>
  <c r="W92" i="14"/>
  <c r="W91" i="14"/>
  <c r="W90" i="14"/>
  <c r="W89" i="14"/>
  <c r="W88" i="14"/>
  <c r="W87" i="14"/>
  <c r="W86" i="14"/>
  <c r="W85" i="14"/>
  <c r="W84" i="14"/>
  <c r="W83" i="14"/>
  <c r="W82" i="14"/>
  <c r="W81" i="14"/>
  <c r="W80" i="14"/>
  <c r="W79" i="14"/>
  <c r="W78" i="14"/>
  <c r="W77" i="14"/>
  <c r="W76" i="14"/>
  <c r="W75" i="14"/>
  <c r="W74" i="14"/>
  <c r="W73" i="14"/>
  <c r="W72" i="14"/>
  <c r="W71" i="14"/>
  <c r="W70" i="14"/>
  <c r="W69" i="14"/>
  <c r="W68" i="14"/>
  <c r="W67" i="14"/>
  <c r="W66" i="14"/>
  <c r="W65" i="14"/>
  <c r="W64" i="14"/>
  <c r="W63" i="14"/>
  <c r="W62" i="14"/>
  <c r="W61" i="14"/>
  <c r="W60" i="14"/>
  <c r="W59" i="14"/>
  <c r="W58" i="14"/>
  <c r="W57" i="14"/>
  <c r="W56" i="14"/>
  <c r="W55" i="14"/>
  <c r="W54" i="14"/>
  <c r="W53" i="14"/>
  <c r="W52" i="14"/>
  <c r="W51" i="14"/>
  <c r="W50" i="14"/>
  <c r="W49" i="14"/>
  <c r="W48" i="14"/>
  <c r="W47" i="14"/>
  <c r="W46" i="14"/>
  <c r="W45" i="14"/>
  <c r="W44" i="14"/>
  <c r="W43" i="14"/>
  <c r="W42" i="14"/>
  <c r="W41" i="14"/>
  <c r="W40" i="14"/>
  <c r="W39" i="14"/>
  <c r="W38" i="14"/>
  <c r="W37" i="14"/>
  <c r="W36" i="14"/>
  <c r="W35" i="14"/>
  <c r="W34" i="14"/>
  <c r="W33" i="14"/>
  <c r="W32" i="14"/>
  <c r="W31" i="14"/>
  <c r="W30" i="14"/>
  <c r="W29" i="14"/>
  <c r="W28" i="14"/>
  <c r="W27" i="14"/>
  <c r="W26" i="14"/>
  <c r="W25" i="14"/>
  <c r="W24" i="14"/>
  <c r="W23" i="14"/>
  <c r="W22" i="14"/>
  <c r="W21" i="14"/>
  <c r="W20" i="14"/>
  <c r="W19" i="14"/>
  <c r="W18" i="14"/>
  <c r="W17" i="14"/>
  <c r="X18" i="14"/>
  <c r="Y18" i="14"/>
  <c r="Z18" i="14"/>
  <c r="AB18" i="14"/>
  <c r="AC18" i="14"/>
  <c r="AD18" i="14"/>
  <c r="AE18" i="14"/>
  <c r="AF18" i="14"/>
  <c r="AG18" i="14"/>
  <c r="AH18" i="14"/>
  <c r="AI18" i="14"/>
  <c r="AJ18" i="14"/>
  <c r="AK18" i="14"/>
  <c r="AL18" i="14"/>
  <c r="AM18" i="14"/>
  <c r="AN18" i="14"/>
  <c r="AO18" i="14"/>
  <c r="AP18" i="14"/>
  <c r="AQ18" i="14"/>
  <c r="AR18" i="14"/>
  <c r="AS18" i="14"/>
  <c r="AT18" i="14"/>
  <c r="AU18" i="14"/>
  <c r="X19" i="14"/>
  <c r="Y19" i="14"/>
  <c r="Z19" i="14"/>
  <c r="AB19" i="14"/>
  <c r="AC19" i="14"/>
  <c r="AD19" i="14"/>
  <c r="AE19" i="14"/>
  <c r="AF19" i="14"/>
  <c r="AG19" i="14"/>
  <c r="AH19" i="14"/>
  <c r="AI19" i="14"/>
  <c r="AJ19" i="14"/>
  <c r="AK19" i="14"/>
  <c r="AL19" i="14"/>
  <c r="AM19" i="14"/>
  <c r="AN19" i="14"/>
  <c r="AO19" i="14"/>
  <c r="AP19" i="14"/>
  <c r="AQ19" i="14"/>
  <c r="AR19" i="14"/>
  <c r="AS19" i="14"/>
  <c r="AT19" i="14"/>
  <c r="AU19" i="14"/>
  <c r="X20" i="14"/>
  <c r="Y20" i="14"/>
  <c r="Z20" i="14"/>
  <c r="AB20" i="14"/>
  <c r="AC20" i="14"/>
  <c r="AD20" i="14"/>
  <c r="AE20" i="14"/>
  <c r="AF20" i="14"/>
  <c r="AG20" i="14"/>
  <c r="AH20" i="14"/>
  <c r="AI20" i="14"/>
  <c r="AJ20" i="14"/>
  <c r="AK20" i="14"/>
  <c r="AL20" i="14"/>
  <c r="AM20" i="14"/>
  <c r="AN20" i="14"/>
  <c r="AO20" i="14"/>
  <c r="AP20" i="14"/>
  <c r="AQ20" i="14"/>
  <c r="AR20" i="14"/>
  <c r="AS20" i="14"/>
  <c r="AT20" i="14"/>
  <c r="AU20" i="14"/>
  <c r="X21" i="14"/>
  <c r="Y21" i="14"/>
  <c r="Z21" i="14"/>
  <c r="AB21" i="14"/>
  <c r="AC21" i="14"/>
  <c r="AD21" i="14"/>
  <c r="AE21" i="14"/>
  <c r="AF21" i="14"/>
  <c r="AG21" i="14"/>
  <c r="AH21" i="14"/>
  <c r="AI21" i="14"/>
  <c r="AJ21" i="14"/>
  <c r="AK21" i="14"/>
  <c r="AL21" i="14"/>
  <c r="AM21" i="14"/>
  <c r="AN21" i="14"/>
  <c r="AO21" i="14"/>
  <c r="AP21" i="14"/>
  <c r="AQ21" i="14"/>
  <c r="AR21" i="14"/>
  <c r="AS21" i="14"/>
  <c r="AT21" i="14"/>
  <c r="AU21" i="14"/>
  <c r="X22" i="14"/>
  <c r="Y22" i="14"/>
  <c r="Z22" i="14"/>
  <c r="AB22" i="14"/>
  <c r="AC22" i="14"/>
  <c r="AD22" i="14"/>
  <c r="AE22" i="14"/>
  <c r="AF22" i="14"/>
  <c r="AG22" i="14"/>
  <c r="AH22" i="14"/>
  <c r="AI22" i="14"/>
  <c r="AJ22" i="14"/>
  <c r="AK22" i="14"/>
  <c r="AL22" i="14"/>
  <c r="AM22" i="14"/>
  <c r="AN22" i="14"/>
  <c r="AO22" i="14"/>
  <c r="AP22" i="14"/>
  <c r="AQ22" i="14"/>
  <c r="AR22" i="14"/>
  <c r="AS22" i="14"/>
  <c r="AT22" i="14"/>
  <c r="AU22" i="14"/>
  <c r="X23" i="14"/>
  <c r="Y23" i="14"/>
  <c r="Z23" i="14"/>
  <c r="AB23" i="14"/>
  <c r="AC23" i="14"/>
  <c r="AD23" i="14"/>
  <c r="AE23" i="14"/>
  <c r="AF23" i="14"/>
  <c r="AG23" i="14"/>
  <c r="AH23" i="14"/>
  <c r="AI23" i="14"/>
  <c r="AJ23" i="14"/>
  <c r="AK23" i="14"/>
  <c r="AL23" i="14"/>
  <c r="AM23" i="14"/>
  <c r="AN23" i="14"/>
  <c r="AO23" i="14"/>
  <c r="AP23" i="14"/>
  <c r="AQ23" i="14"/>
  <c r="AR23" i="14"/>
  <c r="AS23" i="14"/>
  <c r="AT23" i="14"/>
  <c r="AU23" i="14"/>
  <c r="X24" i="14"/>
  <c r="Y24" i="14"/>
  <c r="Z24" i="14"/>
  <c r="AB24" i="14"/>
  <c r="AC24" i="14"/>
  <c r="AD24" i="14"/>
  <c r="AE24" i="14"/>
  <c r="AF24" i="14"/>
  <c r="AG24" i="14"/>
  <c r="AH24" i="14"/>
  <c r="AI24" i="14"/>
  <c r="AJ24" i="14"/>
  <c r="AK24" i="14"/>
  <c r="AL24" i="14"/>
  <c r="AM24" i="14"/>
  <c r="AN24" i="14"/>
  <c r="AO24" i="14"/>
  <c r="AP24" i="14"/>
  <c r="AQ24" i="14"/>
  <c r="AR24" i="14"/>
  <c r="AS24" i="14"/>
  <c r="AT24" i="14"/>
  <c r="AU24" i="14"/>
  <c r="X25" i="14"/>
  <c r="Y25" i="14"/>
  <c r="Z25" i="14"/>
  <c r="AB25" i="14"/>
  <c r="AC25" i="14"/>
  <c r="AD25" i="14"/>
  <c r="AE25" i="14"/>
  <c r="AF25" i="14"/>
  <c r="AG25" i="14"/>
  <c r="AH25" i="14"/>
  <c r="AI25" i="14"/>
  <c r="AJ25" i="14"/>
  <c r="AK25" i="14"/>
  <c r="AL25" i="14"/>
  <c r="AM25" i="14"/>
  <c r="AN25" i="14"/>
  <c r="AO25" i="14"/>
  <c r="AP25" i="14"/>
  <c r="AQ25" i="14"/>
  <c r="AR25" i="14"/>
  <c r="AS25" i="14"/>
  <c r="AT25" i="14"/>
  <c r="AU25" i="14"/>
  <c r="X26" i="14"/>
  <c r="Y26" i="14"/>
  <c r="Z26" i="14"/>
  <c r="AB26" i="14"/>
  <c r="AC26" i="14"/>
  <c r="AD26" i="14"/>
  <c r="AE26" i="14"/>
  <c r="AF26" i="14"/>
  <c r="AG26" i="14"/>
  <c r="AH26" i="14"/>
  <c r="AI26" i="14"/>
  <c r="AJ26" i="14"/>
  <c r="AK26" i="14"/>
  <c r="AL26" i="14"/>
  <c r="AM26" i="14"/>
  <c r="AN26" i="14"/>
  <c r="AO26" i="14"/>
  <c r="AP26" i="14"/>
  <c r="AQ26" i="14"/>
  <c r="AR26" i="14"/>
  <c r="AS26" i="14"/>
  <c r="AT26" i="14"/>
  <c r="AU26" i="14"/>
  <c r="X27" i="14"/>
  <c r="Y27" i="14"/>
  <c r="Z27" i="14"/>
  <c r="AB27" i="14"/>
  <c r="AC27" i="14"/>
  <c r="AD27" i="14"/>
  <c r="AE27" i="14"/>
  <c r="AF27" i="14"/>
  <c r="AG27" i="14"/>
  <c r="AH27" i="14"/>
  <c r="AI27" i="14"/>
  <c r="AJ27" i="14"/>
  <c r="AK27" i="14"/>
  <c r="AL27" i="14"/>
  <c r="AM27" i="14"/>
  <c r="AN27" i="14"/>
  <c r="AO27" i="14"/>
  <c r="AP27" i="14"/>
  <c r="AQ27" i="14"/>
  <c r="AR27" i="14"/>
  <c r="AS27" i="14"/>
  <c r="AT27" i="14"/>
  <c r="AU27" i="14"/>
  <c r="X28" i="14"/>
  <c r="Y28" i="14"/>
  <c r="Z28" i="14"/>
  <c r="AB28" i="14"/>
  <c r="AC28" i="14"/>
  <c r="AD28" i="14"/>
  <c r="AE28" i="14"/>
  <c r="AF28" i="14"/>
  <c r="AG28" i="14"/>
  <c r="AH28" i="14"/>
  <c r="AI28" i="14"/>
  <c r="AJ28" i="14"/>
  <c r="AK28" i="14"/>
  <c r="AL28" i="14"/>
  <c r="AM28" i="14"/>
  <c r="AN28" i="14"/>
  <c r="AO28" i="14"/>
  <c r="AP28" i="14"/>
  <c r="AQ28" i="14"/>
  <c r="AR28" i="14"/>
  <c r="AS28" i="14"/>
  <c r="AT28" i="14"/>
  <c r="AU28" i="14"/>
  <c r="X29" i="14"/>
  <c r="Y29" i="14"/>
  <c r="Z29" i="14"/>
  <c r="AB29" i="14"/>
  <c r="AC29" i="14"/>
  <c r="AD29" i="14"/>
  <c r="AE29" i="14"/>
  <c r="AF29" i="14"/>
  <c r="AG29" i="14"/>
  <c r="AH29" i="14"/>
  <c r="AI29" i="14"/>
  <c r="AJ29" i="14"/>
  <c r="AK29" i="14"/>
  <c r="AL29" i="14"/>
  <c r="AM29" i="14"/>
  <c r="AN29" i="14"/>
  <c r="AO29" i="14"/>
  <c r="AP29" i="14"/>
  <c r="AQ29" i="14"/>
  <c r="AR29" i="14"/>
  <c r="AS29" i="14"/>
  <c r="AT29" i="14"/>
  <c r="AU29" i="14"/>
  <c r="X30" i="14"/>
  <c r="Y30" i="14"/>
  <c r="Z30" i="14"/>
  <c r="AB30" i="14"/>
  <c r="AC30" i="14"/>
  <c r="AD30" i="14"/>
  <c r="AE30" i="14"/>
  <c r="AF30" i="14"/>
  <c r="AG30" i="14"/>
  <c r="AH30" i="14"/>
  <c r="AI30" i="14"/>
  <c r="AJ30" i="14"/>
  <c r="AK30" i="14"/>
  <c r="AL30" i="14"/>
  <c r="AM30" i="14"/>
  <c r="AN30" i="14"/>
  <c r="AO30" i="14"/>
  <c r="AP30" i="14"/>
  <c r="AQ30" i="14"/>
  <c r="AR30" i="14"/>
  <c r="AS30" i="14"/>
  <c r="AT30" i="14"/>
  <c r="AU30" i="14"/>
  <c r="X31" i="14"/>
  <c r="Y31" i="14"/>
  <c r="Z31" i="14"/>
  <c r="AB31" i="14"/>
  <c r="AC31" i="14"/>
  <c r="AD31" i="14"/>
  <c r="AE31" i="14"/>
  <c r="AF31" i="14"/>
  <c r="AG31" i="14"/>
  <c r="AH31" i="14"/>
  <c r="AI31" i="14"/>
  <c r="AJ31" i="14"/>
  <c r="AK31" i="14"/>
  <c r="AL31" i="14"/>
  <c r="AM31" i="14"/>
  <c r="AN31" i="14"/>
  <c r="AO31" i="14"/>
  <c r="AP31" i="14"/>
  <c r="AQ31" i="14"/>
  <c r="AR31" i="14"/>
  <c r="AS31" i="14"/>
  <c r="AT31" i="14"/>
  <c r="AU31" i="14"/>
  <c r="X32" i="14"/>
  <c r="Y32" i="14"/>
  <c r="Z32" i="14"/>
  <c r="AB32" i="14"/>
  <c r="AC32" i="14"/>
  <c r="AD32" i="14"/>
  <c r="AE32" i="14"/>
  <c r="AF32" i="14"/>
  <c r="AG32" i="14"/>
  <c r="AH32" i="14"/>
  <c r="AI32" i="14"/>
  <c r="AJ32" i="14"/>
  <c r="AK32" i="14"/>
  <c r="AL32" i="14"/>
  <c r="AM32" i="14"/>
  <c r="AN32" i="14"/>
  <c r="AO32" i="14"/>
  <c r="AP32" i="14"/>
  <c r="AQ32" i="14"/>
  <c r="AR32" i="14"/>
  <c r="AS32" i="14"/>
  <c r="AT32" i="14"/>
  <c r="AU32" i="14"/>
  <c r="X33" i="14"/>
  <c r="Y33" i="14"/>
  <c r="Z33" i="14"/>
  <c r="AB33" i="14"/>
  <c r="AC33" i="14"/>
  <c r="AD33" i="14"/>
  <c r="AE33" i="14"/>
  <c r="AF33" i="14"/>
  <c r="AG33" i="14"/>
  <c r="AH33" i="14"/>
  <c r="AI33" i="14"/>
  <c r="AJ33" i="14"/>
  <c r="AK33" i="14"/>
  <c r="AL33" i="14"/>
  <c r="AM33" i="14"/>
  <c r="AN33" i="14"/>
  <c r="AO33" i="14"/>
  <c r="AP33" i="14"/>
  <c r="AQ33" i="14"/>
  <c r="AR33" i="14"/>
  <c r="AS33" i="14"/>
  <c r="AT33" i="14"/>
  <c r="AU33" i="14"/>
  <c r="X34" i="14"/>
  <c r="Y34" i="14"/>
  <c r="Z34" i="14"/>
  <c r="AB34" i="14"/>
  <c r="AC34" i="14"/>
  <c r="AD34" i="14"/>
  <c r="AE34" i="14"/>
  <c r="AF34" i="14"/>
  <c r="AG34" i="14"/>
  <c r="AH34" i="14"/>
  <c r="AI34" i="14"/>
  <c r="AJ34" i="14"/>
  <c r="AK34" i="14"/>
  <c r="AL34" i="14"/>
  <c r="AM34" i="14"/>
  <c r="AN34" i="14"/>
  <c r="AO34" i="14"/>
  <c r="AP34" i="14"/>
  <c r="AQ34" i="14"/>
  <c r="AR34" i="14"/>
  <c r="AS34" i="14"/>
  <c r="AT34" i="14"/>
  <c r="AU34" i="14"/>
  <c r="X35" i="14"/>
  <c r="Y35" i="14"/>
  <c r="Z35" i="14"/>
  <c r="AB35" i="14"/>
  <c r="AC35" i="14"/>
  <c r="AD35" i="14"/>
  <c r="AE35" i="14"/>
  <c r="AF35" i="14"/>
  <c r="AG35" i="14"/>
  <c r="AH35" i="14"/>
  <c r="AI35" i="14"/>
  <c r="AJ35" i="14"/>
  <c r="AK35" i="14"/>
  <c r="AL35" i="14"/>
  <c r="AM35" i="14"/>
  <c r="AN35" i="14"/>
  <c r="AO35" i="14"/>
  <c r="AP35" i="14"/>
  <c r="AQ35" i="14"/>
  <c r="AR35" i="14"/>
  <c r="AS35" i="14"/>
  <c r="AT35" i="14"/>
  <c r="AU35" i="14"/>
  <c r="X36" i="14"/>
  <c r="Y36" i="14"/>
  <c r="Z36" i="14"/>
  <c r="AB36" i="14"/>
  <c r="AC36" i="14"/>
  <c r="AD36" i="14"/>
  <c r="AE36" i="14"/>
  <c r="AF36" i="14"/>
  <c r="AG36" i="14"/>
  <c r="AH36" i="14"/>
  <c r="AI36" i="14"/>
  <c r="AJ36" i="14"/>
  <c r="AK36" i="14"/>
  <c r="AL36" i="14"/>
  <c r="AM36" i="14"/>
  <c r="AN36" i="14"/>
  <c r="AO36" i="14"/>
  <c r="AP36" i="14"/>
  <c r="AQ36" i="14"/>
  <c r="AR36" i="14"/>
  <c r="AS36" i="14"/>
  <c r="AT36" i="14"/>
  <c r="AU36" i="14"/>
  <c r="X37" i="14"/>
  <c r="Y37" i="14"/>
  <c r="Z37" i="14"/>
  <c r="AB37" i="14"/>
  <c r="AC37" i="14"/>
  <c r="AD37" i="14"/>
  <c r="AE37" i="14"/>
  <c r="AF37" i="14"/>
  <c r="AG37" i="14"/>
  <c r="AH37" i="14"/>
  <c r="AI37" i="14"/>
  <c r="AJ37" i="14"/>
  <c r="AK37" i="14"/>
  <c r="AL37" i="14"/>
  <c r="AM37" i="14"/>
  <c r="AN37" i="14"/>
  <c r="AO37" i="14"/>
  <c r="AP37" i="14"/>
  <c r="AQ37" i="14"/>
  <c r="AR37" i="14"/>
  <c r="AS37" i="14"/>
  <c r="AT37" i="14"/>
  <c r="AU37" i="14"/>
  <c r="X38" i="14"/>
  <c r="Y38" i="14"/>
  <c r="Z38" i="14"/>
  <c r="AB38" i="14"/>
  <c r="AC38" i="14"/>
  <c r="AD38" i="14"/>
  <c r="AE38" i="14"/>
  <c r="AF38" i="14"/>
  <c r="AG38" i="14"/>
  <c r="AH38" i="14"/>
  <c r="AI38" i="14"/>
  <c r="AJ38" i="14"/>
  <c r="AK38" i="14"/>
  <c r="AL38" i="14"/>
  <c r="AM38" i="14"/>
  <c r="AN38" i="14"/>
  <c r="AO38" i="14"/>
  <c r="AP38" i="14"/>
  <c r="AQ38" i="14"/>
  <c r="AR38" i="14"/>
  <c r="AS38" i="14"/>
  <c r="AT38" i="14"/>
  <c r="AU38" i="14"/>
  <c r="X39" i="14"/>
  <c r="Y39" i="14"/>
  <c r="Z39" i="14"/>
  <c r="AB39" i="14"/>
  <c r="AC39" i="14"/>
  <c r="AD39" i="14"/>
  <c r="AE39" i="14"/>
  <c r="AF39" i="14"/>
  <c r="AG39" i="14"/>
  <c r="AH39" i="14"/>
  <c r="AI39" i="14"/>
  <c r="AJ39" i="14"/>
  <c r="AK39" i="14"/>
  <c r="AL39" i="14"/>
  <c r="AM39" i="14"/>
  <c r="AN39" i="14"/>
  <c r="AO39" i="14"/>
  <c r="AP39" i="14"/>
  <c r="AQ39" i="14"/>
  <c r="AR39" i="14"/>
  <c r="AS39" i="14"/>
  <c r="AT39" i="14"/>
  <c r="AU39" i="14"/>
  <c r="X40" i="14"/>
  <c r="Y40" i="14"/>
  <c r="Z40" i="14"/>
  <c r="AB40" i="14"/>
  <c r="AC40" i="14"/>
  <c r="AD40" i="14"/>
  <c r="AE40" i="14"/>
  <c r="AF40" i="14"/>
  <c r="AG40" i="14"/>
  <c r="O167" i="5" s="1"/>
  <c r="AH40" i="14"/>
  <c r="AI40" i="14"/>
  <c r="AJ40" i="14"/>
  <c r="AK40" i="14"/>
  <c r="AL40" i="14"/>
  <c r="AM40" i="14"/>
  <c r="AN40" i="14"/>
  <c r="AO40" i="14"/>
  <c r="AP40" i="14"/>
  <c r="AQ40" i="14"/>
  <c r="AR40" i="14"/>
  <c r="AS40" i="14"/>
  <c r="AT40" i="14"/>
  <c r="AU40" i="14"/>
  <c r="X41" i="14"/>
  <c r="Y41" i="14"/>
  <c r="Z41" i="14"/>
  <c r="AB41" i="14"/>
  <c r="AC41" i="14"/>
  <c r="AD41" i="14"/>
  <c r="AE41" i="14"/>
  <c r="AF41" i="14"/>
  <c r="AG41" i="14"/>
  <c r="O174" i="5" s="1"/>
  <c r="AH41" i="14"/>
  <c r="AI41" i="14"/>
  <c r="AJ41" i="14"/>
  <c r="AK41" i="14"/>
  <c r="AL41" i="14"/>
  <c r="AM41" i="14"/>
  <c r="AN41" i="14"/>
  <c r="AO41" i="14"/>
  <c r="AP41" i="14"/>
  <c r="AQ41" i="14"/>
  <c r="AR41" i="14"/>
  <c r="AS41" i="14"/>
  <c r="AT41" i="14"/>
  <c r="AU41" i="14"/>
  <c r="X42" i="14"/>
  <c r="Y42" i="14"/>
  <c r="Z42" i="14"/>
  <c r="AB42" i="14"/>
  <c r="AC42" i="14"/>
  <c r="AD42" i="14"/>
  <c r="AE42" i="14"/>
  <c r="AF42" i="14"/>
  <c r="AG42" i="14"/>
  <c r="O181" i="5" s="1"/>
  <c r="AH42" i="14"/>
  <c r="AI42" i="14"/>
  <c r="AJ42" i="14"/>
  <c r="AK42" i="14"/>
  <c r="AL42" i="14"/>
  <c r="AM42" i="14"/>
  <c r="AN42" i="14"/>
  <c r="AO42" i="14"/>
  <c r="AP42" i="14"/>
  <c r="AQ42" i="14"/>
  <c r="AR42" i="14"/>
  <c r="AS42" i="14"/>
  <c r="AT42" i="14"/>
  <c r="AU42" i="14"/>
  <c r="X43" i="14"/>
  <c r="Y43" i="14"/>
  <c r="Z43" i="14"/>
  <c r="AB43" i="14"/>
  <c r="AC43" i="14"/>
  <c r="AD43" i="14"/>
  <c r="AE43" i="14"/>
  <c r="AF43" i="14"/>
  <c r="AG43" i="14"/>
  <c r="O188" i="5" s="1"/>
  <c r="AH43" i="14"/>
  <c r="AI43" i="14"/>
  <c r="AJ43" i="14"/>
  <c r="AK43" i="14"/>
  <c r="AL43" i="14"/>
  <c r="AM43" i="14"/>
  <c r="AN43" i="14"/>
  <c r="AO43" i="14"/>
  <c r="AP43" i="14"/>
  <c r="AQ43" i="14"/>
  <c r="AR43" i="14"/>
  <c r="AS43" i="14"/>
  <c r="AT43" i="14"/>
  <c r="AU43" i="14"/>
  <c r="X44" i="14"/>
  <c r="Y44" i="14"/>
  <c r="Z44" i="14"/>
  <c r="AB44" i="14"/>
  <c r="AC44" i="14"/>
  <c r="AD44" i="14"/>
  <c r="AE44" i="14"/>
  <c r="AF44" i="14"/>
  <c r="AG44" i="14"/>
  <c r="O195" i="5" s="1"/>
  <c r="AH44" i="14"/>
  <c r="AI44" i="14"/>
  <c r="AJ44" i="14"/>
  <c r="AK44" i="14"/>
  <c r="AL44" i="14"/>
  <c r="AM44" i="14"/>
  <c r="AN44" i="14"/>
  <c r="AO44" i="14"/>
  <c r="AP44" i="14"/>
  <c r="AQ44" i="14"/>
  <c r="AR44" i="14"/>
  <c r="AS44" i="14"/>
  <c r="AT44" i="14"/>
  <c r="AU44" i="14"/>
  <c r="X45" i="14"/>
  <c r="Y45" i="14"/>
  <c r="Z45" i="14"/>
  <c r="AB45" i="14"/>
  <c r="AC45" i="14"/>
  <c r="AD45" i="14"/>
  <c r="AE45" i="14"/>
  <c r="AF45" i="14"/>
  <c r="AG45" i="14"/>
  <c r="O202" i="5" s="1"/>
  <c r="AH45" i="14"/>
  <c r="AI45" i="14"/>
  <c r="AJ45" i="14"/>
  <c r="AK45" i="14"/>
  <c r="AL45" i="14"/>
  <c r="AM45" i="14"/>
  <c r="AN45" i="14"/>
  <c r="AO45" i="14"/>
  <c r="AP45" i="14"/>
  <c r="AQ45" i="14"/>
  <c r="AR45" i="14"/>
  <c r="AS45" i="14"/>
  <c r="AT45" i="14"/>
  <c r="AU45" i="14"/>
  <c r="X46" i="14"/>
  <c r="Y46" i="14"/>
  <c r="Z46" i="14"/>
  <c r="AB46" i="14"/>
  <c r="AC46" i="14"/>
  <c r="AD46" i="14"/>
  <c r="AE46" i="14"/>
  <c r="AF46" i="14"/>
  <c r="AG46" i="14"/>
  <c r="O209" i="5" s="1"/>
  <c r="AH46" i="14"/>
  <c r="AI46" i="14"/>
  <c r="AJ46" i="14"/>
  <c r="AK46" i="14"/>
  <c r="AL46" i="14"/>
  <c r="AM46" i="14"/>
  <c r="AN46" i="14"/>
  <c r="AO46" i="14"/>
  <c r="AP46" i="14"/>
  <c r="AQ46" i="14"/>
  <c r="AR46" i="14"/>
  <c r="AS46" i="14"/>
  <c r="AT46" i="14"/>
  <c r="AU46" i="14"/>
  <c r="X47" i="14"/>
  <c r="Y47" i="14"/>
  <c r="Z47" i="14"/>
  <c r="AB47" i="14"/>
  <c r="AC47" i="14"/>
  <c r="AD47" i="14"/>
  <c r="AE47" i="14"/>
  <c r="AF47" i="14"/>
  <c r="AG47" i="14"/>
  <c r="O216" i="5" s="1"/>
  <c r="AH47" i="14"/>
  <c r="AI47" i="14"/>
  <c r="AJ47" i="14"/>
  <c r="AK47" i="14"/>
  <c r="AL47" i="14"/>
  <c r="AM47" i="14"/>
  <c r="AN47" i="14"/>
  <c r="AO47" i="14"/>
  <c r="AP47" i="14"/>
  <c r="AQ47" i="14"/>
  <c r="AR47" i="14"/>
  <c r="AS47" i="14"/>
  <c r="AT47" i="14"/>
  <c r="AU47" i="14"/>
  <c r="X48" i="14"/>
  <c r="Y48" i="14"/>
  <c r="Z48" i="14"/>
  <c r="AB48" i="14"/>
  <c r="AC48" i="14"/>
  <c r="AD48" i="14"/>
  <c r="AE48" i="14"/>
  <c r="AF48" i="14"/>
  <c r="AG48" i="14"/>
  <c r="O223" i="5" s="1"/>
  <c r="AH48" i="14"/>
  <c r="AI48" i="14"/>
  <c r="AJ48" i="14"/>
  <c r="AK48" i="14"/>
  <c r="AL48" i="14"/>
  <c r="AM48" i="14"/>
  <c r="AN48" i="14"/>
  <c r="AO48" i="14"/>
  <c r="AP48" i="14"/>
  <c r="AQ48" i="14"/>
  <c r="AR48" i="14"/>
  <c r="AS48" i="14"/>
  <c r="AT48" i="14"/>
  <c r="AU48" i="14"/>
  <c r="X49" i="14"/>
  <c r="Y49" i="14"/>
  <c r="Z49" i="14"/>
  <c r="AB49" i="14"/>
  <c r="AC49" i="14"/>
  <c r="AD49" i="14"/>
  <c r="AE49" i="14"/>
  <c r="AF49" i="14"/>
  <c r="AG49" i="14"/>
  <c r="O230" i="5" s="1"/>
  <c r="AH49" i="14"/>
  <c r="AI49" i="14"/>
  <c r="AJ49" i="14"/>
  <c r="AK49" i="14"/>
  <c r="AL49" i="14"/>
  <c r="AM49" i="14"/>
  <c r="AN49" i="14"/>
  <c r="E49" i="14" s="1"/>
  <c r="A49" i="14" s="1"/>
  <c r="AO49" i="14"/>
  <c r="F49" i="14" s="1"/>
  <c r="B49" i="14" s="1"/>
  <c r="AP49" i="14"/>
  <c r="G49" i="14" s="1"/>
  <c r="C49" i="14" s="1"/>
  <c r="AQ49" i="14"/>
  <c r="H49" i="14" s="1"/>
  <c r="D49" i="14" s="1"/>
  <c r="AR49" i="14"/>
  <c r="O49" i="14" s="1"/>
  <c r="K49" i="14" s="1"/>
  <c r="AS49" i="14"/>
  <c r="P49" i="14" s="1"/>
  <c r="L49" i="14" s="1"/>
  <c r="AT49" i="14"/>
  <c r="AU49" i="14"/>
  <c r="X50" i="14"/>
  <c r="Y50" i="14"/>
  <c r="Z50" i="14"/>
  <c r="AB50" i="14"/>
  <c r="AC50" i="14"/>
  <c r="AD50" i="14"/>
  <c r="AE50" i="14"/>
  <c r="AF50" i="14"/>
  <c r="AG50" i="14"/>
  <c r="O237" i="5" s="1"/>
  <c r="AH50" i="14"/>
  <c r="AI50" i="14"/>
  <c r="AJ50" i="14"/>
  <c r="AK50" i="14"/>
  <c r="AL50" i="14"/>
  <c r="AM50" i="14"/>
  <c r="AN50" i="14"/>
  <c r="E50" i="14" s="1"/>
  <c r="A50" i="14" s="1"/>
  <c r="AO50" i="14"/>
  <c r="F50" i="14" s="1"/>
  <c r="B50" i="14" s="1"/>
  <c r="AP50" i="14"/>
  <c r="G50" i="14" s="1"/>
  <c r="C50" i="14" s="1"/>
  <c r="AQ50" i="14"/>
  <c r="H50" i="14" s="1"/>
  <c r="D50" i="14" s="1"/>
  <c r="AR50" i="14"/>
  <c r="O50" i="14" s="1"/>
  <c r="K50" i="14" s="1"/>
  <c r="AS50" i="14"/>
  <c r="P50" i="14" s="1"/>
  <c r="L50" i="14" s="1"/>
  <c r="AT50" i="14"/>
  <c r="AU50" i="14"/>
  <c r="X51" i="14"/>
  <c r="Y51" i="14"/>
  <c r="Z51" i="14"/>
  <c r="AB51" i="14"/>
  <c r="AC51" i="14"/>
  <c r="AD51" i="14"/>
  <c r="AE51" i="14"/>
  <c r="AF51" i="14"/>
  <c r="AG51" i="14"/>
  <c r="O244" i="5" s="1"/>
  <c r="AH51" i="14"/>
  <c r="AI51" i="14"/>
  <c r="AJ51" i="14"/>
  <c r="AK51" i="14"/>
  <c r="AL51" i="14"/>
  <c r="AM51" i="14"/>
  <c r="AN51" i="14"/>
  <c r="E51" i="14" s="1"/>
  <c r="A51" i="14" s="1"/>
  <c r="AO51" i="14"/>
  <c r="F51" i="14" s="1"/>
  <c r="B51" i="14" s="1"/>
  <c r="AP51" i="14"/>
  <c r="G51" i="14" s="1"/>
  <c r="C51" i="14" s="1"/>
  <c r="AQ51" i="14"/>
  <c r="H51" i="14" s="1"/>
  <c r="D51" i="14" s="1"/>
  <c r="AR51" i="14"/>
  <c r="O51" i="14" s="1"/>
  <c r="K51" i="14" s="1"/>
  <c r="AS51" i="14"/>
  <c r="P51" i="14" s="1"/>
  <c r="L51" i="14" s="1"/>
  <c r="AT51" i="14"/>
  <c r="AU51" i="14"/>
  <c r="X52" i="14"/>
  <c r="Y52" i="14"/>
  <c r="Z52" i="14"/>
  <c r="AB52" i="14"/>
  <c r="AC52" i="14"/>
  <c r="AD52" i="14"/>
  <c r="AE52" i="14"/>
  <c r="AF52" i="14"/>
  <c r="AG52" i="14"/>
  <c r="O251" i="5" s="1"/>
  <c r="AH52" i="14"/>
  <c r="AI52" i="14"/>
  <c r="AJ52" i="14"/>
  <c r="AK52" i="14"/>
  <c r="AL52" i="14"/>
  <c r="AM52" i="14"/>
  <c r="AN52" i="14"/>
  <c r="E52" i="14" s="1"/>
  <c r="A52" i="14" s="1"/>
  <c r="AO52" i="14"/>
  <c r="F52" i="14" s="1"/>
  <c r="B52" i="14" s="1"/>
  <c r="AP52" i="14"/>
  <c r="G52" i="14" s="1"/>
  <c r="C52" i="14" s="1"/>
  <c r="AQ52" i="14"/>
  <c r="H52" i="14" s="1"/>
  <c r="D52" i="14" s="1"/>
  <c r="AR52" i="14"/>
  <c r="O52" i="14" s="1"/>
  <c r="K52" i="14" s="1"/>
  <c r="AS52" i="14"/>
  <c r="P52" i="14" s="1"/>
  <c r="L52" i="14" s="1"/>
  <c r="AT52" i="14"/>
  <c r="AU52" i="14"/>
  <c r="X53" i="14"/>
  <c r="Y53" i="14"/>
  <c r="Z53" i="14"/>
  <c r="AB53" i="14"/>
  <c r="AC53" i="14"/>
  <c r="AD53" i="14"/>
  <c r="AE53" i="14"/>
  <c r="AF53" i="14"/>
  <c r="AG53" i="14"/>
  <c r="O258" i="5" s="1"/>
  <c r="AH53" i="14"/>
  <c r="AI53" i="14"/>
  <c r="AJ53" i="14"/>
  <c r="AK53" i="14"/>
  <c r="AL53" i="14"/>
  <c r="AM53" i="14"/>
  <c r="AN53" i="14"/>
  <c r="E53" i="14" s="1"/>
  <c r="A53" i="14" s="1"/>
  <c r="AO53" i="14"/>
  <c r="F53" i="14" s="1"/>
  <c r="B53" i="14" s="1"/>
  <c r="AP53" i="14"/>
  <c r="G53" i="14" s="1"/>
  <c r="C53" i="14" s="1"/>
  <c r="AQ53" i="14"/>
  <c r="H53" i="14" s="1"/>
  <c r="D53" i="14" s="1"/>
  <c r="AR53" i="14"/>
  <c r="O53" i="14" s="1"/>
  <c r="K53" i="14" s="1"/>
  <c r="AS53" i="14"/>
  <c r="P53" i="14" s="1"/>
  <c r="L53" i="14" s="1"/>
  <c r="AT53" i="14"/>
  <c r="AU53" i="14"/>
  <c r="X54" i="14"/>
  <c r="Y54" i="14"/>
  <c r="Z54" i="14"/>
  <c r="AB54" i="14"/>
  <c r="AC54" i="14"/>
  <c r="AD54" i="14"/>
  <c r="AE54" i="14"/>
  <c r="AF54" i="14"/>
  <c r="AG54" i="14"/>
  <c r="O265" i="5" s="1"/>
  <c r="AH54" i="14"/>
  <c r="AI54" i="14"/>
  <c r="AJ54" i="14"/>
  <c r="AK54" i="14"/>
  <c r="AL54" i="14"/>
  <c r="AM54" i="14"/>
  <c r="AN54" i="14"/>
  <c r="E54" i="14" s="1"/>
  <c r="A54" i="14" s="1"/>
  <c r="AO54" i="14"/>
  <c r="F54" i="14" s="1"/>
  <c r="B54" i="14" s="1"/>
  <c r="AP54" i="14"/>
  <c r="G54" i="14" s="1"/>
  <c r="C54" i="14" s="1"/>
  <c r="AQ54" i="14"/>
  <c r="H54" i="14" s="1"/>
  <c r="D54" i="14" s="1"/>
  <c r="AR54" i="14"/>
  <c r="O54" i="14" s="1"/>
  <c r="K54" i="14" s="1"/>
  <c r="AS54" i="14"/>
  <c r="P54" i="14" s="1"/>
  <c r="L54" i="14" s="1"/>
  <c r="AT54" i="14"/>
  <c r="AU54" i="14"/>
  <c r="X55" i="14"/>
  <c r="Y55" i="14"/>
  <c r="Z55" i="14"/>
  <c r="AB55" i="14"/>
  <c r="AC55" i="14"/>
  <c r="AD55" i="14"/>
  <c r="AE55" i="14"/>
  <c r="AF55" i="14"/>
  <c r="AG55" i="14"/>
  <c r="AH55" i="14"/>
  <c r="AI55" i="14"/>
  <c r="AJ55" i="14"/>
  <c r="AK55" i="14"/>
  <c r="AL55" i="14"/>
  <c r="AM55" i="14"/>
  <c r="AN55" i="14"/>
  <c r="E55" i="14" s="1"/>
  <c r="A55" i="14" s="1"/>
  <c r="AO55" i="14"/>
  <c r="F55" i="14" s="1"/>
  <c r="B55" i="14" s="1"/>
  <c r="AP55" i="14"/>
  <c r="G55" i="14" s="1"/>
  <c r="C55" i="14" s="1"/>
  <c r="AQ55" i="14"/>
  <c r="H55" i="14" s="1"/>
  <c r="D55" i="14" s="1"/>
  <c r="AR55" i="14"/>
  <c r="O55" i="14" s="1"/>
  <c r="K55" i="14" s="1"/>
  <c r="AS55" i="14"/>
  <c r="P55" i="14" s="1"/>
  <c r="L55" i="14" s="1"/>
  <c r="AT55" i="14"/>
  <c r="AU55" i="14"/>
  <c r="X56" i="14"/>
  <c r="Y56" i="14"/>
  <c r="Z56" i="14"/>
  <c r="AB56" i="14"/>
  <c r="AC56" i="14"/>
  <c r="AD56" i="14"/>
  <c r="AE56" i="14"/>
  <c r="AF56" i="14"/>
  <c r="AG56" i="14"/>
  <c r="AH56" i="14"/>
  <c r="AI56" i="14"/>
  <c r="AJ56" i="14"/>
  <c r="AK56" i="14"/>
  <c r="AL56" i="14"/>
  <c r="AM56" i="14"/>
  <c r="AN56" i="14"/>
  <c r="E56" i="14" s="1"/>
  <c r="A56" i="14" s="1"/>
  <c r="AO56" i="14"/>
  <c r="F56" i="14" s="1"/>
  <c r="B56" i="14" s="1"/>
  <c r="AP56" i="14"/>
  <c r="G56" i="14" s="1"/>
  <c r="C56" i="14" s="1"/>
  <c r="AQ56" i="14"/>
  <c r="H56" i="14" s="1"/>
  <c r="D56" i="14" s="1"/>
  <c r="AR56" i="14"/>
  <c r="O56" i="14" s="1"/>
  <c r="K56" i="14" s="1"/>
  <c r="AS56" i="14"/>
  <c r="P56" i="14" s="1"/>
  <c r="L56" i="14" s="1"/>
  <c r="AT56" i="14"/>
  <c r="AU56" i="14"/>
  <c r="X17" i="14"/>
  <c r="Y17" i="14"/>
  <c r="Z17" i="14"/>
  <c r="AB17" i="14"/>
  <c r="AD17" i="14"/>
  <c r="AE17" i="14"/>
  <c r="AF17" i="14"/>
  <c r="AG17" i="14"/>
  <c r="AH17" i="14"/>
  <c r="AI17" i="14"/>
  <c r="AJ17" i="14"/>
  <c r="AK17" i="14"/>
  <c r="AL17" i="14"/>
  <c r="AM17" i="14"/>
  <c r="AN17" i="14"/>
  <c r="AO17" i="14"/>
  <c r="AP17" i="14"/>
  <c r="AQ17" i="14"/>
  <c r="AR17" i="14"/>
  <c r="AS17" i="14"/>
  <c r="AT17" i="14"/>
  <c r="AU17" i="14"/>
  <c r="AC17" i="14"/>
  <c r="AU16" i="9"/>
  <c r="CE38" i="9" s="1"/>
  <c r="AT16" i="9"/>
  <c r="CE31" i="9" s="1"/>
  <c r="AR16" i="9"/>
  <c r="CE17" i="9" s="1"/>
  <c r="AQ16" i="9"/>
  <c r="BV38" i="9" s="1"/>
  <c r="AP16" i="9"/>
  <c r="BV31" i="9" s="1"/>
  <c r="AU16" i="14"/>
  <c r="AT16" i="14"/>
  <c r="AR16" i="14"/>
  <c r="AQ16" i="14"/>
  <c r="AP16" i="14"/>
  <c r="AS16" i="14"/>
  <c r="AS16" i="9"/>
  <c r="CE24" i="9" s="1"/>
  <c r="AO16" i="9"/>
  <c r="BV24" i="9" s="1"/>
  <c r="AN16" i="9"/>
  <c r="BV17" i="9" s="1"/>
  <c r="BE54" i="9" l="1"/>
  <c r="BA54" i="9" s="1"/>
  <c r="Q55" i="14"/>
  <c r="M55" i="14" s="1"/>
  <c r="I55" i="14"/>
  <c r="S55" i="14"/>
  <c r="J52" i="14"/>
  <c r="T52" i="14"/>
  <c r="R52" i="14"/>
  <c r="N52" i="14" s="1"/>
  <c r="I51" i="14"/>
  <c r="Q51" i="14"/>
  <c r="M51" i="14" s="1"/>
  <c r="S51" i="14"/>
  <c r="BM55" i="9"/>
  <c r="BI55" i="9" s="1"/>
  <c r="O55" i="9"/>
  <c r="K55" i="9" s="1"/>
  <c r="R56" i="14"/>
  <c r="N56" i="14" s="1"/>
  <c r="J56" i="14"/>
  <c r="T56" i="14"/>
  <c r="I56" i="14"/>
  <c r="S56" i="14"/>
  <c r="Q56" i="14"/>
  <c r="M56" i="14" s="1"/>
  <c r="R53" i="14"/>
  <c r="N53" i="14" s="1"/>
  <c r="J53" i="14"/>
  <c r="T53" i="14"/>
  <c r="Q52" i="14"/>
  <c r="M52" i="14" s="1"/>
  <c r="I52" i="14"/>
  <c r="S52" i="14"/>
  <c r="T49" i="14"/>
  <c r="J49" i="14"/>
  <c r="R49" i="14"/>
  <c r="N49" i="14" s="1"/>
  <c r="BH56" i="9"/>
  <c r="R56" i="9"/>
  <c r="N56" i="9" s="1"/>
  <c r="J56" i="9"/>
  <c r="T56" i="9"/>
  <c r="BH55" i="9"/>
  <c r="J55" i="9"/>
  <c r="R55" i="9"/>
  <c r="N55" i="9" s="1"/>
  <c r="T55" i="9"/>
  <c r="BF55" i="9"/>
  <c r="BB55" i="9" s="1"/>
  <c r="H55" i="9"/>
  <c r="D55" i="9" s="1"/>
  <c r="BM54" i="9"/>
  <c r="BI54" i="9" s="1"/>
  <c r="O54" i="9"/>
  <c r="K54" i="9" s="1"/>
  <c r="T54" i="14"/>
  <c r="J54" i="14"/>
  <c r="R54" i="14"/>
  <c r="N54" i="14" s="1"/>
  <c r="I53" i="14"/>
  <c r="S53" i="14"/>
  <c r="Q53" i="14"/>
  <c r="M53" i="14" s="1"/>
  <c r="R50" i="14"/>
  <c r="N50" i="14" s="1"/>
  <c r="J50" i="14"/>
  <c r="T50" i="14"/>
  <c r="I49" i="14"/>
  <c r="Q49" i="14"/>
  <c r="M49" i="14" s="1"/>
  <c r="S49" i="14"/>
  <c r="BO56" i="9"/>
  <c r="BK56" i="9" s="1"/>
  <c r="I56" i="9"/>
  <c r="S56" i="9"/>
  <c r="Q56" i="9"/>
  <c r="M56" i="9" s="1"/>
  <c r="I55" i="9"/>
  <c r="Q55" i="9"/>
  <c r="M55" i="9" s="1"/>
  <c r="S55" i="9"/>
  <c r="BE55" i="9"/>
  <c r="BA55" i="9" s="1"/>
  <c r="G55" i="9"/>
  <c r="C55" i="9" s="1"/>
  <c r="R54" i="9"/>
  <c r="N54" i="9" s="1"/>
  <c r="J54" i="9"/>
  <c r="T54" i="9"/>
  <c r="R53" i="9"/>
  <c r="N53" i="9" s="1"/>
  <c r="J53" i="9"/>
  <c r="T53" i="9"/>
  <c r="J52" i="9"/>
  <c r="R52" i="9"/>
  <c r="N52" i="9" s="1"/>
  <c r="T52" i="9"/>
  <c r="R51" i="9"/>
  <c r="N51" i="9" s="1"/>
  <c r="J51" i="9"/>
  <c r="T51" i="9"/>
  <c r="R50" i="9"/>
  <c r="N50" i="9" s="1"/>
  <c r="J50" i="9"/>
  <c r="T50" i="9"/>
  <c r="J49" i="9"/>
  <c r="T49" i="9"/>
  <c r="R49" i="9"/>
  <c r="N49" i="9" s="1"/>
  <c r="BF46" i="9"/>
  <c r="BB46" i="9" s="1"/>
  <c r="J55" i="14"/>
  <c r="T55" i="14"/>
  <c r="R55" i="14"/>
  <c r="N55" i="14" s="1"/>
  <c r="I54" i="14"/>
  <c r="Q54" i="14"/>
  <c r="M54" i="14" s="1"/>
  <c r="S54" i="14"/>
  <c r="T51" i="14"/>
  <c r="J51" i="14"/>
  <c r="R51" i="14"/>
  <c r="N51" i="14" s="1"/>
  <c r="I50" i="14"/>
  <c r="S50" i="14"/>
  <c r="Q50" i="14"/>
  <c r="M50" i="14" s="1"/>
  <c r="BN56" i="9"/>
  <c r="BJ56" i="9" s="1"/>
  <c r="P56" i="9"/>
  <c r="L56" i="9" s="1"/>
  <c r="BD56" i="9"/>
  <c r="AZ56" i="9" s="1"/>
  <c r="F56" i="9"/>
  <c r="B56" i="9" s="1"/>
  <c r="BO54" i="9"/>
  <c r="BK54" i="9" s="1"/>
  <c r="I54" i="9"/>
  <c r="S54" i="9"/>
  <c r="Q54" i="9"/>
  <c r="M54" i="9" s="1"/>
  <c r="I53" i="9"/>
  <c r="S53" i="9"/>
  <c r="Q53" i="9"/>
  <c r="M53" i="9" s="1"/>
  <c r="I52" i="9"/>
  <c r="Q52" i="9"/>
  <c r="M52" i="9" s="1"/>
  <c r="S52" i="9"/>
  <c r="I51" i="9"/>
  <c r="S51" i="9"/>
  <c r="Q51" i="9"/>
  <c r="M51" i="9" s="1"/>
  <c r="Q50" i="9"/>
  <c r="M50" i="9" s="1"/>
  <c r="I50" i="9"/>
  <c r="S50" i="9"/>
  <c r="I49" i="9"/>
  <c r="S49" i="9"/>
  <c r="Q49" i="9"/>
  <c r="M49" i="9" s="1"/>
  <c r="BM41" i="9"/>
  <c r="BI41" i="9" s="1"/>
  <c r="BE29" i="9"/>
  <c r="BA29" i="9" s="1"/>
  <c r="BE23" i="9"/>
  <c r="BA23" i="9" s="1"/>
  <c r="BD22" i="9"/>
  <c r="AZ22" i="9" s="1"/>
  <c r="BE17" i="9"/>
  <c r="BA17" i="9" s="1"/>
  <c r="BF54" i="9"/>
  <c r="BB54" i="9" s="1"/>
  <c r="BR31" i="9"/>
  <c r="BH28" i="9"/>
  <c r="BP25" i="9"/>
  <c r="BL25" i="9" s="1"/>
  <c r="BG56" i="9"/>
  <c r="BG47" i="9"/>
  <c r="BG26" i="9"/>
  <c r="BN45" i="9"/>
  <c r="BJ45" i="9" s="1"/>
  <c r="BN22" i="9"/>
  <c r="BJ22" i="9" s="1"/>
  <c r="BP43" i="9"/>
  <c r="BL43" i="9" s="1"/>
  <c r="BN43" i="9"/>
  <c r="BJ43" i="9" s="1"/>
  <c r="BP21" i="9"/>
  <c r="BL21" i="9" s="1"/>
  <c r="BO31" i="9"/>
  <c r="BK31" i="9" s="1"/>
  <c r="BG31" i="9"/>
  <c r="BO18" i="9"/>
  <c r="BK18" i="9" s="1"/>
  <c r="BP41" i="9"/>
  <c r="BL41" i="9" s="1"/>
  <c r="BN54" i="9"/>
  <c r="BJ54" i="9" s="1"/>
  <c r="BG28" i="9"/>
  <c r="BM21" i="9"/>
  <c r="BI21" i="9" s="1"/>
  <c r="BO38" i="9"/>
  <c r="BK38" i="9" s="1"/>
  <c r="O28" i="9"/>
  <c r="K28" i="9" s="1"/>
  <c r="BG21" i="9"/>
  <c r="BP37" i="9"/>
  <c r="BL37" i="9" s="1"/>
  <c r="BP27" i="9"/>
  <c r="BL27" i="9" s="1"/>
  <c r="BQ20" i="9"/>
  <c r="BN37" i="9"/>
  <c r="BJ37" i="9" s="1"/>
  <c r="BQ36" i="9"/>
  <c r="BQ45" i="9"/>
  <c r="P35" i="9"/>
  <c r="L35" i="9" s="1"/>
  <c r="BH25" i="9"/>
  <c r="BQ24" i="9"/>
  <c r="S44" i="9"/>
  <c r="BQ31" i="9"/>
  <c r="BD46" i="9"/>
  <c r="AZ46" i="9" s="1"/>
  <c r="BD28" i="9"/>
  <c r="AZ28" i="9" s="1"/>
  <c r="BE33" i="9"/>
  <c r="BA33" i="9" s="1"/>
  <c r="BE32" i="9"/>
  <c r="BA32" i="9" s="1"/>
  <c r="BD42" i="9"/>
  <c r="AZ42" i="9" s="1"/>
  <c r="E26" i="9"/>
  <c r="A26" i="9" s="1"/>
  <c r="BC32" i="9"/>
  <c r="AY32" i="9" s="1"/>
  <c r="BC42" i="9"/>
  <c r="AY42" i="9" s="1"/>
  <c r="E48" i="9"/>
  <c r="A48" i="9" s="1"/>
  <c r="BC55" i="9"/>
  <c r="AY55" i="9" s="1"/>
  <c r="BC22" i="9"/>
  <c r="AY22" i="9" s="1"/>
  <c r="E47" i="9"/>
  <c r="A47" i="9" s="1"/>
  <c r="E46" i="9"/>
  <c r="A46" i="9" s="1"/>
  <c r="E25" i="9"/>
  <c r="A25" i="9" s="1"/>
  <c r="BC54" i="9"/>
  <c r="AY54" i="9" s="1"/>
  <c r="BC40" i="9"/>
  <c r="AY40" i="9" s="1"/>
  <c r="E31" i="9"/>
  <c r="A31" i="9" s="1"/>
  <c r="BC30" i="9"/>
  <c r="AY30" i="9" s="1"/>
  <c r="BC26" i="9"/>
  <c r="AY26" i="9" s="1"/>
  <c r="BC24" i="9"/>
  <c r="AY24" i="9" s="1"/>
  <c r="BC45" i="9"/>
  <c r="AY45" i="9" s="1"/>
  <c r="E39" i="9"/>
  <c r="A39" i="9" s="1"/>
  <c r="E29" i="9"/>
  <c r="A29" i="9" s="1"/>
  <c r="E23" i="9"/>
  <c r="A23" i="9" s="1"/>
  <c r="E44" i="9"/>
  <c r="A44" i="9" s="1"/>
  <c r="BC41" i="9"/>
  <c r="AY41" i="9" s="1"/>
  <c r="BC38" i="9"/>
  <c r="AY38" i="9" s="1"/>
  <c r="BC56" i="9"/>
  <c r="AY56" i="9" s="1"/>
  <c r="BC25" i="9"/>
  <c r="AY25" i="9" s="1"/>
  <c r="E41" i="9"/>
  <c r="A41" i="9" s="1"/>
  <c r="E37" i="9"/>
  <c r="A37" i="9" s="1"/>
  <c r="BC28" i="9"/>
  <c r="AY28" i="9" s="1"/>
  <c r="E43" i="9"/>
  <c r="A43" i="9" s="1"/>
  <c r="BC39" i="9"/>
  <c r="AY39" i="9" s="1"/>
  <c r="BC36" i="9"/>
  <c r="AY36" i="9" s="1"/>
  <c r="BC35" i="9"/>
  <c r="AY35" i="9" s="1"/>
  <c r="E22" i="9"/>
  <c r="A22" i="9" s="1"/>
  <c r="BC44" i="9"/>
  <c r="AY44" i="9" s="1"/>
  <c r="E34" i="9"/>
  <c r="A34" i="9" s="1"/>
  <c r="E27" i="9"/>
  <c r="A27" i="9" s="1"/>
  <c r="E42" i="9"/>
  <c r="A42" i="9" s="1"/>
  <c r="E33" i="9"/>
  <c r="A33" i="9" s="1"/>
  <c r="BC17" i="9"/>
  <c r="AY17" i="9" s="1"/>
  <c r="S38" i="9"/>
  <c r="BO37" i="9"/>
  <c r="BK37" i="9" s="1"/>
  <c r="BD48" i="9"/>
  <c r="AZ48" i="9" s="1"/>
  <c r="P41" i="9"/>
  <c r="L41" i="9" s="1"/>
  <c r="BO24" i="9"/>
  <c r="BK24" i="9" s="1"/>
  <c r="BC48" i="9"/>
  <c r="AY48" i="9" s="1"/>
  <c r="BE31" i="9"/>
  <c r="BA31" i="9" s="1"/>
  <c r="BN27" i="9"/>
  <c r="BJ27" i="9" s="1"/>
  <c r="BG24" i="9"/>
  <c r="E36" i="9"/>
  <c r="A36" i="9" s="1"/>
  <c r="BD31" i="9"/>
  <c r="AZ31" i="9" s="1"/>
  <c r="BC27" i="9"/>
  <c r="AY27" i="9" s="1"/>
  <c r="BF24" i="9"/>
  <c r="BB24" i="9" s="1"/>
  <c r="BF21" i="9"/>
  <c r="BB21" i="9" s="1"/>
  <c r="BE47" i="9"/>
  <c r="BA47" i="9" s="1"/>
  <c r="BG43" i="9"/>
  <c r="BM39" i="9"/>
  <c r="BI39" i="9" s="1"/>
  <c r="BD35" i="9"/>
  <c r="AZ35" i="9" s="1"/>
  <c r="G30" i="9"/>
  <c r="C30" i="9" s="1"/>
  <c r="BE24" i="9"/>
  <c r="BA24" i="9" s="1"/>
  <c r="G43" i="9"/>
  <c r="C43" i="9" s="1"/>
  <c r="BG39" i="9"/>
  <c r="BF29" i="9"/>
  <c r="BB29" i="9" s="1"/>
  <c r="BD26" i="9"/>
  <c r="AZ26" i="9" s="1"/>
  <c r="BP23" i="9"/>
  <c r="BL23" i="9" s="1"/>
  <c r="BP20" i="9"/>
  <c r="BL20" i="9" s="1"/>
  <c r="BE56" i="9"/>
  <c r="BA56" i="9" s="1"/>
  <c r="BR46" i="9"/>
  <c r="F43" i="9"/>
  <c r="B43" i="9" s="1"/>
  <c r="BR33" i="9"/>
  <c r="BE42" i="9"/>
  <c r="BA42" i="9" s="1"/>
  <c r="P39" i="9"/>
  <c r="L39" i="9" s="1"/>
  <c r="BG33" i="9"/>
  <c r="BD23" i="9"/>
  <c r="AZ23" i="9" s="1"/>
  <c r="BR17" i="9"/>
  <c r="BE46" i="9"/>
  <c r="BA46" i="9" s="1"/>
  <c r="F39" i="9"/>
  <c r="B39" i="9" s="1"/>
  <c r="BR28" i="9"/>
  <c r="BR25" i="9"/>
  <c r="S42" i="9"/>
  <c r="BF38" i="9"/>
  <c r="BB38" i="9" s="1"/>
  <c r="F37" i="9"/>
  <c r="B37" i="9" s="1"/>
  <c r="I36" i="9"/>
  <c r="R35" i="9"/>
  <c r="N35" i="9" s="1"/>
  <c r="G34" i="9"/>
  <c r="C34" i="9" s="1"/>
  <c r="E32" i="9"/>
  <c r="A32" i="9" s="1"/>
  <c r="BH31" i="9"/>
  <c r="BP30" i="9"/>
  <c r="BL30" i="9" s="1"/>
  <c r="F29" i="9"/>
  <c r="B29" i="9" s="1"/>
  <c r="S28" i="9"/>
  <c r="BR27" i="9"/>
  <c r="I26" i="9"/>
  <c r="BN25" i="9"/>
  <c r="BJ25" i="9" s="1"/>
  <c r="BR23" i="9"/>
  <c r="Q22" i="9"/>
  <c r="M22" i="9" s="1"/>
  <c r="Q19" i="9"/>
  <c r="M19" i="9" s="1"/>
  <c r="BN18" i="9"/>
  <c r="BJ18" i="9" s="1"/>
  <c r="R43" i="9"/>
  <c r="N43" i="9" s="1"/>
  <c r="H42" i="9"/>
  <c r="D42" i="9" s="1"/>
  <c r="H40" i="9"/>
  <c r="D40" i="9" s="1"/>
  <c r="R31" i="9"/>
  <c r="N31" i="9" s="1"/>
  <c r="J27" i="9"/>
  <c r="R23" i="9"/>
  <c r="N23" i="9" s="1"/>
  <c r="F19" i="9"/>
  <c r="B19" i="9" s="1"/>
  <c r="BP55" i="9"/>
  <c r="BL55" i="9" s="1"/>
  <c r="R48" i="9"/>
  <c r="N48" i="9" s="1"/>
  <c r="J47" i="9"/>
  <c r="BQ46" i="9"/>
  <c r="BG45" i="9"/>
  <c r="I44" i="9"/>
  <c r="J43" i="9"/>
  <c r="BO42" i="9"/>
  <c r="BK42" i="9" s="1"/>
  <c r="BF41" i="9"/>
  <c r="BB41" i="9" s="1"/>
  <c r="J41" i="9"/>
  <c r="G40" i="9"/>
  <c r="C40" i="9" s="1"/>
  <c r="BF39" i="9"/>
  <c r="BB39" i="9" s="1"/>
  <c r="BO36" i="9"/>
  <c r="BK36" i="9" s="1"/>
  <c r="BE35" i="9"/>
  <c r="BA35" i="9" s="1"/>
  <c r="E35" i="9"/>
  <c r="A35" i="9" s="1"/>
  <c r="O32" i="9"/>
  <c r="K32" i="9" s="1"/>
  <c r="BF31" i="9"/>
  <c r="BB31" i="9" s="1"/>
  <c r="J31" i="9"/>
  <c r="E30" i="9"/>
  <c r="A30" i="9" s="1"/>
  <c r="P29" i="9"/>
  <c r="L29" i="9" s="1"/>
  <c r="BQ28" i="9"/>
  <c r="BE28" i="9"/>
  <c r="BA28" i="9" s="1"/>
  <c r="I28" i="9"/>
  <c r="BQ26" i="9"/>
  <c r="BM24" i="9"/>
  <c r="BI24" i="9" s="1"/>
  <c r="S24" i="9"/>
  <c r="BM23" i="9"/>
  <c r="BI23" i="9" s="1"/>
  <c r="J23" i="9"/>
  <c r="BO21" i="9"/>
  <c r="BK21" i="9" s="1"/>
  <c r="BD20" i="9"/>
  <c r="AZ20" i="9" s="1"/>
  <c r="BP18" i="9"/>
  <c r="BL18" i="9" s="1"/>
  <c r="BF56" i="9"/>
  <c r="BB56" i="9" s="1"/>
  <c r="BG55" i="9"/>
  <c r="BD54" i="9"/>
  <c r="AZ54" i="9" s="1"/>
  <c r="O48" i="9"/>
  <c r="K48" i="9" s="1"/>
  <c r="H47" i="9"/>
  <c r="D47" i="9" s="1"/>
  <c r="BP46" i="9"/>
  <c r="BL46" i="9" s="1"/>
  <c r="E45" i="9"/>
  <c r="A45" i="9" s="1"/>
  <c r="F44" i="9"/>
  <c r="B44" i="9" s="1"/>
  <c r="H43" i="9"/>
  <c r="D43" i="9" s="1"/>
  <c r="BR41" i="9"/>
  <c r="E40" i="9"/>
  <c r="A40" i="9" s="1"/>
  <c r="BM38" i="9"/>
  <c r="BI38" i="9" s="1"/>
  <c r="H37" i="9"/>
  <c r="D37" i="9" s="1"/>
  <c r="S36" i="9"/>
  <c r="S34" i="9"/>
  <c r="BF33" i="9"/>
  <c r="BB33" i="9" s="1"/>
  <c r="BR30" i="9"/>
  <c r="BO28" i="9"/>
  <c r="BK28" i="9" s="1"/>
  <c r="BG27" i="9"/>
  <c r="BM26" i="9"/>
  <c r="BI26" i="9" s="1"/>
  <c r="S26" i="9"/>
  <c r="J25" i="9"/>
  <c r="BO22" i="9"/>
  <c r="BK22" i="9" s="1"/>
  <c r="BF19" i="9"/>
  <c r="BB19" i="9" s="1"/>
  <c r="CG24" i="9"/>
  <c r="CG26" i="9"/>
  <c r="CG29" i="9"/>
  <c r="CG30" i="9"/>
  <c r="CG27" i="9"/>
  <c r="CG25" i="9"/>
  <c r="CG28" i="9"/>
  <c r="BX36" i="9"/>
  <c r="BX34" i="9"/>
  <c r="BX37" i="9"/>
  <c r="BX40" i="9"/>
  <c r="BX42" i="9"/>
  <c r="BX44" i="9"/>
  <c r="BX38" i="9"/>
  <c r="BX43" i="9"/>
  <c r="BX39" i="9"/>
  <c r="CG42" i="9"/>
  <c r="CG44" i="9"/>
  <c r="CG41" i="9"/>
  <c r="CG38" i="9"/>
  <c r="CG43" i="9"/>
  <c r="CG39" i="9"/>
  <c r="CG40" i="9"/>
  <c r="CG34" i="9"/>
  <c r="CG36" i="9"/>
  <c r="BN55" i="9"/>
  <c r="BJ55" i="9" s="1"/>
  <c r="BD55" i="9"/>
  <c r="AZ55" i="9" s="1"/>
  <c r="BP54" i="9"/>
  <c r="BL54" i="9" s="1"/>
  <c r="BR48" i="9"/>
  <c r="P48" i="9"/>
  <c r="L48" i="9" s="1"/>
  <c r="BC47" i="9"/>
  <c r="AY47" i="9" s="1"/>
  <c r="R46" i="9"/>
  <c r="N46" i="9" s="1"/>
  <c r="BM44" i="9"/>
  <c r="BI44" i="9" s="1"/>
  <c r="BC43" i="9"/>
  <c r="AY43" i="9" s="1"/>
  <c r="BQ42" i="9"/>
  <c r="I42" i="9"/>
  <c r="BD41" i="9"/>
  <c r="AZ41" i="9" s="1"/>
  <c r="BQ35" i="9"/>
  <c r="BP34" i="9"/>
  <c r="BL34" i="9" s="1"/>
  <c r="T33" i="9"/>
  <c r="S31" i="9"/>
  <c r="BE27" i="9"/>
  <c r="BA27" i="9" s="1"/>
  <c r="BO26" i="9"/>
  <c r="BK26" i="9" s="1"/>
  <c r="BD25" i="9"/>
  <c r="AZ25" i="9" s="1"/>
  <c r="BF23" i="9"/>
  <c r="BB23" i="9" s="1"/>
  <c r="BG20" i="9"/>
  <c r="BQ19" i="9"/>
  <c r="BD18" i="9"/>
  <c r="AZ18" i="9" s="1"/>
  <c r="BF17" i="9"/>
  <c r="BB17" i="9" s="1"/>
  <c r="BN47" i="9"/>
  <c r="BJ47" i="9" s="1"/>
  <c r="T40" i="9"/>
  <c r="BP48" i="9"/>
  <c r="BL48" i="9" s="1"/>
  <c r="P46" i="9"/>
  <c r="L46" i="9" s="1"/>
  <c r="BR40" i="9"/>
  <c r="BF36" i="9"/>
  <c r="BB36" i="9" s="1"/>
  <c r="BP35" i="9"/>
  <c r="BL35" i="9" s="1"/>
  <c r="BN34" i="9"/>
  <c r="BJ34" i="9" s="1"/>
  <c r="S33" i="9"/>
  <c r="BH32" i="9"/>
  <c r="BG29" i="9"/>
  <c r="BD27" i="9"/>
  <c r="AZ27" i="9" s="1"/>
  <c r="I22" i="9"/>
  <c r="R21" i="9"/>
  <c r="N21" i="9" s="1"/>
  <c r="BF20" i="9"/>
  <c r="BB20" i="9" s="1"/>
  <c r="BO19" i="9"/>
  <c r="BK19" i="9" s="1"/>
  <c r="BR56" i="9"/>
  <c r="O46" i="9"/>
  <c r="K46" i="9" s="1"/>
  <c r="R45" i="9"/>
  <c r="N45" i="9" s="1"/>
  <c r="BH44" i="9"/>
  <c r="BM42" i="9"/>
  <c r="BI42" i="9" s="1"/>
  <c r="BN40" i="9"/>
  <c r="BJ40" i="9" s="1"/>
  <c r="BQ39" i="9"/>
  <c r="BO35" i="9"/>
  <c r="BK35" i="9" s="1"/>
  <c r="BQ33" i="9"/>
  <c r="R33" i="9"/>
  <c r="N33" i="9" s="1"/>
  <c r="BH26" i="9"/>
  <c r="G26" i="9"/>
  <c r="C26" i="9" s="1"/>
  <c r="Q24" i="9"/>
  <c r="M24" i="9" s="1"/>
  <c r="G22" i="9"/>
  <c r="C22" i="9" s="1"/>
  <c r="P21" i="9"/>
  <c r="L21" i="9" s="1"/>
  <c r="BE20" i="9"/>
  <c r="BA20" i="9" s="1"/>
  <c r="BH19" i="9"/>
  <c r="J19" i="9"/>
  <c r="BD17" i="9"/>
  <c r="AZ17" i="9" s="1"/>
  <c r="P36" i="9"/>
  <c r="L36" i="9" s="1"/>
  <c r="R29" i="9"/>
  <c r="N29" i="9" s="1"/>
  <c r="BQ56" i="9"/>
  <c r="BH54" i="9"/>
  <c r="BG48" i="9"/>
  <c r="J48" i="9"/>
  <c r="BF44" i="9"/>
  <c r="BB44" i="9" s="1"/>
  <c r="T43" i="9"/>
  <c r="BH42" i="9"/>
  <c r="BO39" i="9"/>
  <c r="BK39" i="9" s="1"/>
  <c r="R37" i="9"/>
  <c r="N37" i="9" s="1"/>
  <c r="BM35" i="9"/>
  <c r="BI35" i="9" s="1"/>
  <c r="J35" i="9"/>
  <c r="BG34" i="9"/>
  <c r="BO33" i="9"/>
  <c r="BK33" i="9" s="1"/>
  <c r="J33" i="9"/>
  <c r="BD32" i="9"/>
  <c r="AZ32" i="9" s="1"/>
  <c r="T30" i="9"/>
  <c r="BC23" i="9"/>
  <c r="AY23" i="9" s="1"/>
  <c r="S18" i="9"/>
  <c r="BP56" i="9"/>
  <c r="BL56" i="9" s="1"/>
  <c r="BF48" i="9"/>
  <c r="BB48" i="9" s="1"/>
  <c r="T47" i="9"/>
  <c r="BH46" i="9"/>
  <c r="H45" i="9"/>
  <c r="D45" i="9" s="1"/>
  <c r="BE44" i="9"/>
  <c r="BA44" i="9" s="1"/>
  <c r="BH40" i="9"/>
  <c r="G38" i="9"/>
  <c r="C38" i="9" s="1"/>
  <c r="H35" i="9"/>
  <c r="D35" i="9" s="1"/>
  <c r="Q30" i="9"/>
  <c r="M30" i="9" s="1"/>
  <c r="E28" i="9"/>
  <c r="A28" i="9" s="1"/>
  <c r="T27" i="9"/>
  <c r="BF26" i="9"/>
  <c r="BB26" i="9" s="1"/>
  <c r="T25" i="9"/>
  <c r="BF22" i="9"/>
  <c r="BB22" i="9" s="1"/>
  <c r="BE19" i="9"/>
  <c r="BA19" i="9" s="1"/>
  <c r="F33" i="9"/>
  <c r="B33" i="9" s="1"/>
  <c r="T32" i="9"/>
  <c r="BE48" i="9"/>
  <c r="BA48" i="9" s="1"/>
  <c r="BP47" i="9"/>
  <c r="BL47" i="9" s="1"/>
  <c r="R47" i="9"/>
  <c r="N47" i="9" s="1"/>
  <c r="F45" i="9"/>
  <c r="B45" i="9" s="1"/>
  <c r="T41" i="9"/>
  <c r="E38" i="9"/>
  <c r="A38" i="9" s="1"/>
  <c r="Q36" i="9"/>
  <c r="M36" i="9" s="1"/>
  <c r="BC34" i="9"/>
  <c r="AY34" i="9" s="1"/>
  <c r="BH33" i="9"/>
  <c r="O30" i="9"/>
  <c r="K30" i="9" s="1"/>
  <c r="BC29" i="9"/>
  <c r="AY29" i="9" s="1"/>
  <c r="R27" i="9"/>
  <c r="N27" i="9" s="1"/>
  <c r="BH24" i="9"/>
  <c r="J21" i="9"/>
  <c r="BR18" i="9"/>
  <c r="E24" i="9"/>
  <c r="A24" i="9" s="1"/>
  <c r="T23" i="9"/>
  <c r="S20" i="9"/>
  <c r="G18" i="9"/>
  <c r="C18" i="9" s="1"/>
  <c r="T17" i="9"/>
  <c r="R17" i="9"/>
  <c r="N17" i="9" s="1"/>
  <c r="O36" i="9"/>
  <c r="K36" i="9" s="1"/>
  <c r="Q20" i="9"/>
  <c r="M20" i="9" s="1"/>
  <c r="BC46" i="9"/>
  <c r="AY46" i="9" s="1"/>
  <c r="R40" i="9"/>
  <c r="N40" i="9" s="1"/>
  <c r="Q34" i="9"/>
  <c r="M34" i="9" s="1"/>
  <c r="H27" i="9"/>
  <c r="D27" i="9" s="1"/>
  <c r="BM25" i="9"/>
  <c r="BI25" i="9" s="1"/>
  <c r="P23" i="9"/>
  <c r="L23" i="9" s="1"/>
  <c r="P20" i="9"/>
  <c r="L20" i="9" s="1"/>
  <c r="T19" i="9"/>
  <c r="P17" i="9"/>
  <c r="L17" i="9" s="1"/>
  <c r="T48" i="9"/>
  <c r="F47" i="9"/>
  <c r="B47" i="9" s="1"/>
  <c r="Q44" i="9"/>
  <c r="M44" i="9" s="1"/>
  <c r="R39" i="9"/>
  <c r="N39" i="9" s="1"/>
  <c r="T35" i="9"/>
  <c r="I34" i="9"/>
  <c r="BR32" i="9"/>
  <c r="H25" i="9"/>
  <c r="D25" i="9" s="1"/>
  <c r="BD24" i="9"/>
  <c r="AZ24" i="9" s="1"/>
  <c r="BE21" i="9"/>
  <c r="BA21" i="9" s="1"/>
  <c r="R19" i="9"/>
  <c r="N19" i="9" s="1"/>
  <c r="BP17" i="9"/>
  <c r="BL17" i="9" s="1"/>
  <c r="BR44" i="9"/>
  <c r="BP32" i="9"/>
  <c r="BL32" i="9" s="1"/>
  <c r="BQ29" i="9"/>
  <c r="BD21" i="9"/>
  <c r="AZ21" i="9" s="1"/>
  <c r="I20" i="9"/>
  <c r="BF18" i="9"/>
  <c r="BB18" i="9" s="1"/>
  <c r="BO17" i="9"/>
  <c r="BK17" i="9" s="1"/>
  <c r="BR54" i="9"/>
  <c r="Q48" i="9"/>
  <c r="M48" i="9" s="1"/>
  <c r="T46" i="9"/>
  <c r="BO44" i="9"/>
  <c r="BK44" i="9" s="1"/>
  <c r="BE41" i="9"/>
  <c r="BA41" i="9" s="1"/>
  <c r="BM37" i="9"/>
  <c r="BI37" i="9" s="1"/>
  <c r="BR35" i="9"/>
  <c r="BQ34" i="9"/>
  <c r="T31" i="9"/>
  <c r="BH30" i="9"/>
  <c r="BE25" i="9"/>
  <c r="BA25" i="9" s="1"/>
  <c r="O22" i="9"/>
  <c r="K22" i="9" s="1"/>
  <c r="BC21" i="9"/>
  <c r="AY21" i="9" s="1"/>
  <c r="BH20" i="9"/>
  <c r="BR19" i="9"/>
  <c r="P19" i="9"/>
  <c r="L19" i="9" s="1"/>
  <c r="J17" i="9"/>
  <c r="O20" i="9"/>
  <c r="K20" i="9" s="1"/>
  <c r="BC20" i="9"/>
  <c r="AY20" i="9" s="1"/>
  <c r="E18" i="9"/>
  <c r="A18" i="9" s="1"/>
  <c r="BQ18" i="9"/>
  <c r="I18" i="9"/>
  <c r="BX22" i="9"/>
  <c r="BX18" i="9"/>
  <c r="BX20" i="9"/>
  <c r="BX17" i="9"/>
  <c r="BX23" i="9"/>
  <c r="BX19" i="9"/>
  <c r="BX21" i="9"/>
  <c r="BM19" i="9"/>
  <c r="BI19" i="9" s="1"/>
  <c r="BC19" i="9"/>
  <c r="AY19" i="9" s="1"/>
  <c r="CG19" i="9"/>
  <c r="CG22" i="9"/>
  <c r="CG20" i="9"/>
  <c r="CG17" i="9"/>
  <c r="CG18" i="9"/>
  <c r="CG23" i="9"/>
  <c r="BM17" i="9"/>
  <c r="BI17" i="9" s="1"/>
  <c r="BQ17" i="9"/>
  <c r="BN24" i="9"/>
  <c r="BJ24" i="9" s="1"/>
  <c r="P24" i="9"/>
  <c r="L24" i="9" s="1"/>
  <c r="BM56" i="9"/>
  <c r="BI56" i="9" s="1"/>
  <c r="BR55" i="9"/>
  <c r="BR47" i="9"/>
  <c r="Q47" i="9"/>
  <c r="M47" i="9" s="1"/>
  <c r="BP45" i="9"/>
  <c r="BL45" i="9" s="1"/>
  <c r="O45" i="9"/>
  <c r="K45" i="9" s="1"/>
  <c r="BQ44" i="9"/>
  <c r="P44" i="9"/>
  <c r="L44" i="9" s="1"/>
  <c r="BR43" i="9"/>
  <c r="Q43" i="9"/>
  <c r="M43" i="9" s="1"/>
  <c r="BG42" i="9"/>
  <c r="R42" i="9"/>
  <c r="N42" i="9" s="1"/>
  <c r="BH41" i="9"/>
  <c r="S41" i="9"/>
  <c r="BG40" i="9"/>
  <c r="Q40" i="9"/>
  <c r="M40" i="9" s="1"/>
  <c r="Q38" i="9"/>
  <c r="M38" i="9" s="1"/>
  <c r="BE36" i="9"/>
  <c r="BA36" i="9" s="1"/>
  <c r="O34" i="9"/>
  <c r="K34" i="9" s="1"/>
  <c r="BF30" i="9"/>
  <c r="BB30" i="9" s="1"/>
  <c r="BN26" i="9"/>
  <c r="BJ26" i="9" s="1"/>
  <c r="P26" i="9"/>
  <c r="L26" i="9" s="1"/>
  <c r="BQ55" i="9"/>
  <c r="BQ47" i="9"/>
  <c r="I46" i="9"/>
  <c r="BO45" i="9"/>
  <c r="BK45" i="9" s="1"/>
  <c r="BP44" i="9"/>
  <c r="BL44" i="9" s="1"/>
  <c r="BQ43" i="9"/>
  <c r="BR42" i="9"/>
  <c r="BG41" i="9"/>
  <c r="O40" i="9"/>
  <c r="K40" i="9" s="1"/>
  <c r="BH38" i="9"/>
  <c r="BG37" i="9"/>
  <c r="BD36" i="9"/>
  <c r="AZ36" i="9" s="1"/>
  <c r="J36" i="9"/>
  <c r="BG35" i="9"/>
  <c r="S35" i="9"/>
  <c r="I35" i="9"/>
  <c r="BF34" i="9"/>
  <c r="BB34" i="9" s="1"/>
  <c r="CG35" i="9"/>
  <c r="CG37" i="9"/>
  <c r="CG31" i="9"/>
  <c r="CG32" i="9"/>
  <c r="CG33" i="9"/>
  <c r="BC31" i="9"/>
  <c r="AY31" i="9" s="1"/>
  <c r="BF28" i="9"/>
  <c r="BB28" i="9" s="1"/>
  <c r="N18" i="9"/>
  <c r="O47" i="9"/>
  <c r="K47" i="9" s="1"/>
  <c r="O43" i="9"/>
  <c r="K43" i="9" s="1"/>
  <c r="P42" i="9"/>
  <c r="L42" i="9" s="1"/>
  <c r="Q41" i="9"/>
  <c r="M41" i="9" s="1"/>
  <c r="BD30" i="9"/>
  <c r="AZ30" i="9" s="1"/>
  <c r="BM29" i="9"/>
  <c r="BI29" i="9" s="1"/>
  <c r="O29" i="9"/>
  <c r="K29" i="9" s="1"/>
  <c r="BO55" i="9"/>
  <c r="BK55" i="9" s="1"/>
  <c r="I48" i="9"/>
  <c r="BO47" i="9"/>
  <c r="BK47" i="9" s="1"/>
  <c r="S46" i="9"/>
  <c r="BO43" i="9"/>
  <c r="BK43" i="9" s="1"/>
  <c r="BP42" i="9"/>
  <c r="BL42" i="9" s="1"/>
  <c r="BQ41" i="9"/>
  <c r="BQ40" i="9"/>
  <c r="BD40" i="9"/>
  <c r="AZ40" i="9" s="1"/>
  <c r="BE37" i="9"/>
  <c r="BA37" i="9" s="1"/>
  <c r="BD34" i="9"/>
  <c r="AZ34" i="9" s="1"/>
  <c r="O33" i="9"/>
  <c r="K33" i="9" s="1"/>
  <c r="BM33" i="9"/>
  <c r="BI33" i="9" s="1"/>
  <c r="BX31" i="9"/>
  <c r="BX32" i="9"/>
  <c r="BX33" i="9"/>
  <c r="BX35" i="9"/>
  <c r="L18" i="9"/>
  <c r="BG46" i="9"/>
  <c r="BP40" i="9"/>
  <c r="BL40" i="9" s="1"/>
  <c r="BE39" i="9"/>
  <c r="BA39" i="9" s="1"/>
  <c r="J39" i="9"/>
  <c r="BD38" i="9"/>
  <c r="AZ38" i="9" s="1"/>
  <c r="P33" i="9"/>
  <c r="L33" i="9" s="1"/>
  <c r="BQ32" i="9"/>
  <c r="BG32" i="9"/>
  <c r="I32" i="9"/>
  <c r="BO32" i="9"/>
  <c r="BK32" i="9" s="1"/>
  <c r="J22" i="9"/>
  <c r="BP22" i="9"/>
  <c r="BL22" i="9" s="1"/>
  <c r="BR22" i="9"/>
  <c r="R22" i="9"/>
  <c r="N22" i="9" s="1"/>
  <c r="BH22" i="9"/>
  <c r="T22" i="9"/>
  <c r="BE45" i="9"/>
  <c r="BA45" i="9" s="1"/>
  <c r="BG54" i="9"/>
  <c r="S48" i="9"/>
  <c r="Q46" i="9"/>
  <c r="M46" i="9" s="1"/>
  <c r="J45" i="9"/>
  <c r="BO41" i="9"/>
  <c r="BK41" i="9" s="1"/>
  <c r="BO40" i="9"/>
  <c r="BK40" i="9" s="1"/>
  <c r="I40" i="9"/>
  <c r="BR38" i="9"/>
  <c r="BQ37" i="9"/>
  <c r="BC37" i="9"/>
  <c r="AY37" i="9" s="1"/>
  <c r="P32" i="9"/>
  <c r="L32" i="9" s="1"/>
  <c r="BN32" i="9"/>
  <c r="BJ32" i="9" s="1"/>
  <c r="S32" i="9"/>
  <c r="BM27" i="9"/>
  <c r="BI27" i="9" s="1"/>
  <c r="O27" i="9"/>
  <c r="M17" i="9"/>
  <c r="BQ54" i="9"/>
  <c r="I45" i="9"/>
  <c r="J44" i="9"/>
  <c r="BR36" i="9"/>
  <c r="R36" i="9"/>
  <c r="N36" i="9" s="1"/>
  <c r="T36" i="9"/>
  <c r="T45" i="9"/>
  <c r="O31" i="9"/>
  <c r="K31" i="9" s="1"/>
  <c r="BM31" i="9"/>
  <c r="BI31" i="9" s="1"/>
  <c r="K17" i="9"/>
  <c r="BQ48" i="9"/>
  <c r="I47" i="9"/>
  <c r="BH45" i="9"/>
  <c r="S45" i="9"/>
  <c r="T44" i="9"/>
  <c r="I43" i="9"/>
  <c r="J42" i="9"/>
  <c r="BN38" i="9"/>
  <c r="BJ38" i="9" s="1"/>
  <c r="BH34" i="9"/>
  <c r="T34" i="9"/>
  <c r="J34" i="9"/>
  <c r="BC33" i="9"/>
  <c r="AY33" i="9" s="1"/>
  <c r="P31" i="9"/>
  <c r="L31" i="9" s="1"/>
  <c r="BX24" i="9"/>
  <c r="BX25" i="9"/>
  <c r="BX26" i="9"/>
  <c r="BX27" i="9"/>
  <c r="BX28" i="9"/>
  <c r="BX29" i="9"/>
  <c r="BX30" i="9"/>
  <c r="BR39" i="9"/>
  <c r="BH39" i="9"/>
  <c r="J38" i="9"/>
  <c r="R38" i="9"/>
  <c r="N38" i="9" s="1"/>
  <c r="BR37" i="9"/>
  <c r="BH37" i="9"/>
  <c r="BF32" i="9"/>
  <c r="BB32" i="9" s="1"/>
  <c r="BX41" i="9"/>
  <c r="Q39" i="9"/>
  <c r="M39" i="9" s="1"/>
  <c r="S39" i="9"/>
  <c r="T39" i="9"/>
  <c r="BQ38" i="9"/>
  <c r="BG38" i="9"/>
  <c r="T38" i="9"/>
  <c r="Q37" i="9"/>
  <c r="M37" i="9" s="1"/>
  <c r="S37" i="9"/>
  <c r="T37" i="9"/>
  <c r="BH36" i="9"/>
  <c r="R34" i="9"/>
  <c r="N34" i="9" s="1"/>
  <c r="I25" i="9"/>
  <c r="BO25" i="9"/>
  <c r="BK25" i="9" s="1"/>
  <c r="BQ25" i="9"/>
  <c r="Q25" i="9"/>
  <c r="M25" i="9" s="1"/>
  <c r="BG25" i="9"/>
  <c r="S25" i="9"/>
  <c r="I23" i="9"/>
  <c r="BO23" i="9"/>
  <c r="BK23" i="9" s="1"/>
  <c r="BQ23" i="9"/>
  <c r="Q23" i="9"/>
  <c r="M23" i="9" s="1"/>
  <c r="BG23" i="9"/>
  <c r="S23" i="9"/>
  <c r="BO30" i="9"/>
  <c r="BK30" i="9" s="1"/>
  <c r="BP29" i="9"/>
  <c r="BL29" i="9" s="1"/>
  <c r="P28" i="9"/>
  <c r="L28" i="9" s="1"/>
  <c r="Q27" i="9"/>
  <c r="M27" i="9" s="1"/>
  <c r="R26" i="9"/>
  <c r="N26" i="9" s="1"/>
  <c r="R24" i="9"/>
  <c r="N24" i="9" s="1"/>
  <c r="I21" i="9"/>
  <c r="J20" i="9"/>
  <c r="BM18" i="9"/>
  <c r="BI18" i="9" s="1"/>
  <c r="BN30" i="9"/>
  <c r="BJ30" i="9" s="1"/>
  <c r="BO29" i="9"/>
  <c r="BK29" i="9" s="1"/>
  <c r="BP28" i="9"/>
  <c r="BL28" i="9" s="1"/>
  <c r="BQ27" i="9"/>
  <c r="BR26" i="9"/>
  <c r="BR24" i="9"/>
  <c r="S22" i="9"/>
  <c r="T21" i="9"/>
  <c r="BG22" i="9"/>
  <c r="BH21" i="9"/>
  <c r="S21" i="9"/>
  <c r="T20" i="9"/>
  <c r="I19" i="9"/>
  <c r="J18" i="9"/>
  <c r="I17" i="9"/>
  <c r="BO27" i="9"/>
  <c r="BK27" i="9" s="1"/>
  <c r="BP26" i="9"/>
  <c r="BL26" i="9" s="1"/>
  <c r="BP24" i="9"/>
  <c r="BL24" i="9" s="1"/>
  <c r="I33" i="9"/>
  <c r="J32" i="9"/>
  <c r="I31" i="9"/>
  <c r="J30" i="9"/>
  <c r="Q21" i="9"/>
  <c r="R20" i="9"/>
  <c r="S19" i="9"/>
  <c r="T18" i="9"/>
  <c r="S17" i="9"/>
  <c r="I30" i="9"/>
  <c r="J29" i="9"/>
  <c r="BH18" i="9"/>
  <c r="I29" i="9"/>
  <c r="J28" i="9"/>
  <c r="S30" i="9"/>
  <c r="T29" i="9"/>
  <c r="BG30" i="9"/>
  <c r="BH29" i="9"/>
  <c r="S29" i="9"/>
  <c r="T28" i="9"/>
  <c r="I27" i="9"/>
  <c r="J26" i="9"/>
  <c r="J24" i="9"/>
  <c r="CG21" i="9"/>
  <c r="G17" i="14"/>
  <c r="C17" i="14" s="1"/>
  <c r="I17" i="14"/>
  <c r="O17" i="14"/>
  <c r="Q17" i="14"/>
  <c r="S17" i="14"/>
  <c r="AC57" i="14"/>
  <c r="AC97" i="14"/>
  <c r="AC137" i="14"/>
  <c r="E17" i="14"/>
  <c r="P17" i="14"/>
  <c r="BC17" i="14"/>
  <c r="AY17" i="14" s="1"/>
  <c r="BE17" i="14"/>
  <c r="BA17" i="14" s="1"/>
  <c r="BG17" i="14"/>
  <c r="BM17" i="14"/>
  <c r="BI17" i="14" s="1"/>
  <c r="BN17" i="14"/>
  <c r="BJ17" i="14" s="1"/>
  <c r="BO17" i="14"/>
  <c r="BK17" i="14" s="1"/>
  <c r="BP17" i="14"/>
  <c r="BL17" i="14" s="1"/>
  <c r="BQ17" i="14"/>
  <c r="BR17" i="14"/>
  <c r="CE17" i="14"/>
  <c r="CG17" i="14" s="1"/>
  <c r="F18" i="14"/>
  <c r="B18" i="14" s="1"/>
  <c r="H18" i="14"/>
  <c r="D18" i="14" s="1"/>
  <c r="J18" i="14"/>
  <c r="P18" i="14"/>
  <c r="L18" i="14" s="1"/>
  <c r="R18" i="14"/>
  <c r="N18" i="14" s="1"/>
  <c r="T18" i="14"/>
  <c r="E18" i="14"/>
  <c r="A18" i="14" s="1"/>
  <c r="G18" i="14"/>
  <c r="C18" i="14" s="1"/>
  <c r="O18" i="14"/>
  <c r="K18" i="14" s="1"/>
  <c r="Q18" i="14"/>
  <c r="M18" i="14" s="1"/>
  <c r="BC18" i="14"/>
  <c r="AY18" i="14" s="1"/>
  <c r="BD18" i="14"/>
  <c r="AZ18" i="14" s="1"/>
  <c r="BE18" i="14"/>
  <c r="BA18" i="14" s="1"/>
  <c r="BF18" i="14"/>
  <c r="BB18" i="14" s="1"/>
  <c r="BG18" i="14"/>
  <c r="BH18" i="14"/>
  <c r="BM18" i="14"/>
  <c r="BI18" i="14" s="1"/>
  <c r="BN18" i="14"/>
  <c r="BJ18" i="14" s="1"/>
  <c r="BO18" i="14"/>
  <c r="BK18" i="14" s="1"/>
  <c r="BP18" i="14"/>
  <c r="BL18" i="14" s="1"/>
  <c r="BQ18" i="14"/>
  <c r="BR18" i="14"/>
  <c r="E19" i="14"/>
  <c r="A19" i="14" s="1"/>
  <c r="G19" i="14"/>
  <c r="C19" i="14" s="1"/>
  <c r="I19" i="14"/>
  <c r="O19" i="14"/>
  <c r="Q19" i="14"/>
  <c r="M19" i="14" s="1"/>
  <c r="S19" i="14"/>
  <c r="P19" i="14"/>
  <c r="L19" i="14" s="1"/>
  <c r="BC19" i="14"/>
  <c r="AY19" i="14" s="1"/>
  <c r="BE19" i="14"/>
  <c r="BA19" i="14" s="1"/>
  <c r="BG19" i="14"/>
  <c r="BM19" i="14"/>
  <c r="BI19" i="14" s="1"/>
  <c r="BN19" i="14"/>
  <c r="BJ19" i="14" s="1"/>
  <c r="BO19" i="14"/>
  <c r="BK19" i="14" s="1"/>
  <c r="BP19" i="14"/>
  <c r="BL19" i="14" s="1"/>
  <c r="BQ19" i="14"/>
  <c r="BR19" i="14"/>
  <c r="F20" i="14"/>
  <c r="B20" i="14" s="1"/>
  <c r="H20" i="14"/>
  <c r="D20" i="14" s="1"/>
  <c r="J20" i="14"/>
  <c r="P20" i="14"/>
  <c r="L20" i="14" s="1"/>
  <c r="R20" i="14"/>
  <c r="N20" i="14" s="1"/>
  <c r="T20" i="14"/>
  <c r="O20" i="14"/>
  <c r="BD20" i="14"/>
  <c r="AZ20" i="14" s="1"/>
  <c r="BF20" i="14"/>
  <c r="BB20" i="14" s="1"/>
  <c r="BH20" i="14"/>
  <c r="BM20" i="14"/>
  <c r="BI20" i="14" s="1"/>
  <c r="BN20" i="14"/>
  <c r="BJ20" i="14" s="1"/>
  <c r="BO20" i="14"/>
  <c r="BK20" i="14" s="1"/>
  <c r="BP20" i="14"/>
  <c r="BL20" i="14" s="1"/>
  <c r="BQ20" i="14"/>
  <c r="BR20" i="14"/>
  <c r="E21" i="14"/>
  <c r="A21" i="14" s="1"/>
  <c r="G21" i="14"/>
  <c r="C21" i="14" s="1"/>
  <c r="I21" i="14"/>
  <c r="O21" i="14"/>
  <c r="K21" i="14" s="1"/>
  <c r="Q21" i="14"/>
  <c r="M21" i="14" s="1"/>
  <c r="S21" i="14"/>
  <c r="F21" i="14"/>
  <c r="B21" i="14" s="1"/>
  <c r="H21" i="14"/>
  <c r="D21" i="14" s="1"/>
  <c r="P21" i="14"/>
  <c r="L21" i="14" s="1"/>
  <c r="BC21" i="14"/>
  <c r="AY21" i="14" s="1"/>
  <c r="BD21" i="14"/>
  <c r="AZ21" i="14" s="1"/>
  <c r="BE21" i="14"/>
  <c r="BA21" i="14" s="1"/>
  <c r="BF21" i="14"/>
  <c r="BB21" i="14" s="1"/>
  <c r="BG21" i="14"/>
  <c r="BH21" i="14"/>
  <c r="BM21" i="14"/>
  <c r="BI21" i="14" s="1"/>
  <c r="BN21" i="14"/>
  <c r="BJ21" i="14" s="1"/>
  <c r="BO21" i="14"/>
  <c r="BK21" i="14" s="1"/>
  <c r="BP21" i="14"/>
  <c r="BL21" i="14" s="1"/>
  <c r="BQ21" i="14"/>
  <c r="BR21" i="14"/>
  <c r="E22" i="14"/>
  <c r="A22" i="14" s="1"/>
  <c r="G22" i="14"/>
  <c r="C22" i="14" s="1"/>
  <c r="I22" i="14"/>
  <c r="O22" i="14"/>
  <c r="K22" i="14" s="1"/>
  <c r="Q22" i="14"/>
  <c r="M22" i="14" s="1"/>
  <c r="S22" i="14"/>
  <c r="F22" i="14"/>
  <c r="B22" i="14" s="1"/>
  <c r="H22" i="14"/>
  <c r="D22" i="14" s="1"/>
  <c r="P22" i="14"/>
  <c r="L22" i="14" s="1"/>
  <c r="BC22" i="14"/>
  <c r="AY22" i="14" s="1"/>
  <c r="BD22" i="14"/>
  <c r="AZ22" i="14" s="1"/>
  <c r="BE22" i="14"/>
  <c r="BA22" i="14" s="1"/>
  <c r="BF22" i="14"/>
  <c r="BB22" i="14" s="1"/>
  <c r="BG22" i="14"/>
  <c r="BH22" i="14"/>
  <c r="BM22" i="14"/>
  <c r="BI22" i="14" s="1"/>
  <c r="BN22" i="14"/>
  <c r="BJ22" i="14" s="1"/>
  <c r="BO22" i="14"/>
  <c r="BK22" i="14" s="1"/>
  <c r="BP22" i="14"/>
  <c r="BL22" i="14" s="1"/>
  <c r="BQ22" i="14"/>
  <c r="BR22" i="14"/>
  <c r="F23" i="14"/>
  <c r="B23" i="14" s="1"/>
  <c r="H23" i="14"/>
  <c r="D23" i="14" s="1"/>
  <c r="J23" i="14"/>
  <c r="P23" i="14"/>
  <c r="L23" i="14" s="1"/>
  <c r="R23" i="14"/>
  <c r="N23" i="14" s="1"/>
  <c r="T23" i="14"/>
  <c r="E23" i="14"/>
  <c r="A23" i="14" s="1"/>
  <c r="G23" i="14"/>
  <c r="C23" i="14" s="1"/>
  <c r="O23" i="14"/>
  <c r="K23" i="14" s="1"/>
  <c r="BC23" i="14"/>
  <c r="AY23" i="14" s="1"/>
  <c r="BD23" i="14"/>
  <c r="AZ23" i="14" s="1"/>
  <c r="BE23" i="14"/>
  <c r="BA23" i="14" s="1"/>
  <c r="BF23" i="14"/>
  <c r="BB23" i="14" s="1"/>
  <c r="BG23" i="14"/>
  <c r="BH23" i="14"/>
  <c r="BM23" i="14"/>
  <c r="BI23" i="14" s="1"/>
  <c r="BN23" i="14"/>
  <c r="BJ23" i="14" s="1"/>
  <c r="BO23" i="14"/>
  <c r="BK23" i="14" s="1"/>
  <c r="BP23" i="14"/>
  <c r="BL23" i="14" s="1"/>
  <c r="BQ23" i="14"/>
  <c r="BR23" i="14"/>
  <c r="E24" i="14"/>
  <c r="A24" i="14" s="1"/>
  <c r="G24" i="14"/>
  <c r="C24" i="14" s="1"/>
  <c r="I24" i="14"/>
  <c r="O24" i="14"/>
  <c r="K24" i="14" s="1"/>
  <c r="Q24" i="14"/>
  <c r="M24" i="14" s="1"/>
  <c r="S24" i="14"/>
  <c r="F24" i="14"/>
  <c r="B24" i="14" s="1"/>
  <c r="H24" i="14"/>
  <c r="D24" i="14" s="1"/>
  <c r="P24" i="14"/>
  <c r="L24" i="14" s="1"/>
  <c r="BC24" i="14"/>
  <c r="AY24" i="14" s="1"/>
  <c r="BD24" i="14"/>
  <c r="AZ24" i="14" s="1"/>
  <c r="BE24" i="14"/>
  <c r="BA24" i="14" s="1"/>
  <c r="BF24" i="14"/>
  <c r="BB24" i="14" s="1"/>
  <c r="BG24" i="14"/>
  <c r="BH24" i="14"/>
  <c r="BM24" i="14"/>
  <c r="BI24" i="14" s="1"/>
  <c r="BN24" i="14"/>
  <c r="BJ24" i="14" s="1"/>
  <c r="BO24" i="14"/>
  <c r="BK24" i="14" s="1"/>
  <c r="BP24" i="14"/>
  <c r="BL24" i="14" s="1"/>
  <c r="BQ24" i="14"/>
  <c r="BR24" i="14"/>
  <c r="BV24" i="14"/>
  <c r="BX26" i="14" s="1"/>
  <c r="CE24" i="14"/>
  <c r="CG26" i="14" s="1"/>
  <c r="F25" i="14"/>
  <c r="B25" i="14" s="1"/>
  <c r="H25" i="14"/>
  <c r="D25" i="14" s="1"/>
  <c r="J25" i="14"/>
  <c r="P25" i="14"/>
  <c r="L25" i="14" s="1"/>
  <c r="R25" i="14"/>
  <c r="N25" i="14" s="1"/>
  <c r="T25" i="14"/>
  <c r="E25" i="14"/>
  <c r="A25" i="14" s="1"/>
  <c r="G25" i="14"/>
  <c r="C25" i="14" s="1"/>
  <c r="O25" i="14"/>
  <c r="K25" i="14" s="1"/>
  <c r="BC25" i="14"/>
  <c r="AY25" i="14" s="1"/>
  <c r="BD25" i="14"/>
  <c r="AZ25" i="14" s="1"/>
  <c r="BE25" i="14"/>
  <c r="BA25" i="14" s="1"/>
  <c r="BF25" i="14"/>
  <c r="BB25" i="14" s="1"/>
  <c r="BG25" i="14"/>
  <c r="BH25" i="14"/>
  <c r="BM25" i="14"/>
  <c r="BI25" i="14" s="1"/>
  <c r="BN25" i="14"/>
  <c r="BJ25" i="14" s="1"/>
  <c r="BO25" i="14"/>
  <c r="BK25" i="14" s="1"/>
  <c r="BP25" i="14"/>
  <c r="BL25" i="14" s="1"/>
  <c r="BQ25" i="14"/>
  <c r="BR25" i="14"/>
  <c r="E26" i="14"/>
  <c r="A26" i="14" s="1"/>
  <c r="G26" i="14"/>
  <c r="C26" i="14" s="1"/>
  <c r="I26" i="14"/>
  <c r="O26" i="14"/>
  <c r="K26" i="14" s="1"/>
  <c r="Q26" i="14"/>
  <c r="M26" i="14" s="1"/>
  <c r="S26" i="14"/>
  <c r="F26" i="14"/>
  <c r="B26" i="14" s="1"/>
  <c r="H26" i="14"/>
  <c r="D26" i="14" s="1"/>
  <c r="P26" i="14"/>
  <c r="L26" i="14" s="1"/>
  <c r="BC26" i="14"/>
  <c r="AY26" i="14" s="1"/>
  <c r="BD26" i="14"/>
  <c r="AZ26" i="14" s="1"/>
  <c r="BE26" i="14"/>
  <c r="BA26" i="14" s="1"/>
  <c r="BF26" i="14"/>
  <c r="BB26" i="14" s="1"/>
  <c r="BG26" i="14"/>
  <c r="BH26" i="14"/>
  <c r="BM26" i="14"/>
  <c r="BI26" i="14" s="1"/>
  <c r="BN26" i="14"/>
  <c r="BJ26" i="14" s="1"/>
  <c r="BO26" i="14"/>
  <c r="BK26" i="14" s="1"/>
  <c r="BP26" i="14"/>
  <c r="BL26" i="14" s="1"/>
  <c r="BQ26" i="14"/>
  <c r="BR26" i="14"/>
  <c r="F27" i="14"/>
  <c r="B27" i="14" s="1"/>
  <c r="H27" i="14"/>
  <c r="D27" i="14" s="1"/>
  <c r="J27" i="14"/>
  <c r="P27" i="14"/>
  <c r="L27" i="14" s="1"/>
  <c r="R27" i="14"/>
  <c r="N27" i="14" s="1"/>
  <c r="T27" i="14"/>
  <c r="E27" i="14"/>
  <c r="A27" i="14" s="1"/>
  <c r="G27" i="14"/>
  <c r="C27" i="14" s="1"/>
  <c r="O27" i="14"/>
  <c r="K27" i="14" s="1"/>
  <c r="BC27" i="14"/>
  <c r="AY27" i="14" s="1"/>
  <c r="BD27" i="14"/>
  <c r="AZ27" i="14" s="1"/>
  <c r="BE27" i="14"/>
  <c r="BA27" i="14" s="1"/>
  <c r="BF27" i="14"/>
  <c r="BB27" i="14" s="1"/>
  <c r="BG27" i="14"/>
  <c r="BH27" i="14"/>
  <c r="BM27" i="14"/>
  <c r="BI27" i="14" s="1"/>
  <c r="BN27" i="14"/>
  <c r="BJ27" i="14" s="1"/>
  <c r="BO27" i="14"/>
  <c r="BK27" i="14" s="1"/>
  <c r="BP27" i="14"/>
  <c r="BL27" i="14" s="1"/>
  <c r="BQ27" i="14"/>
  <c r="BR27" i="14"/>
  <c r="E28" i="14"/>
  <c r="A28" i="14" s="1"/>
  <c r="G28" i="14"/>
  <c r="C28" i="14" s="1"/>
  <c r="I28" i="14"/>
  <c r="O28" i="14"/>
  <c r="K28" i="14" s="1"/>
  <c r="Q28" i="14"/>
  <c r="M28" i="14" s="1"/>
  <c r="S28" i="14"/>
  <c r="F28" i="14"/>
  <c r="B28" i="14" s="1"/>
  <c r="H28" i="14"/>
  <c r="D28" i="14" s="1"/>
  <c r="P28" i="14"/>
  <c r="L28" i="14" s="1"/>
  <c r="BC28" i="14"/>
  <c r="AY28" i="14" s="1"/>
  <c r="BD28" i="14"/>
  <c r="AZ28" i="14" s="1"/>
  <c r="BE28" i="14"/>
  <c r="BA28" i="14" s="1"/>
  <c r="BF28" i="14"/>
  <c r="BB28" i="14" s="1"/>
  <c r="BG28" i="14"/>
  <c r="BH28" i="14"/>
  <c r="BM28" i="14"/>
  <c r="BI28" i="14" s="1"/>
  <c r="BN28" i="14"/>
  <c r="BJ28" i="14" s="1"/>
  <c r="BO28" i="14"/>
  <c r="BK28" i="14" s="1"/>
  <c r="BP28" i="14"/>
  <c r="BL28" i="14" s="1"/>
  <c r="BQ28" i="14"/>
  <c r="BR28" i="14"/>
  <c r="F29" i="14"/>
  <c r="B29" i="14" s="1"/>
  <c r="H29" i="14"/>
  <c r="D29" i="14" s="1"/>
  <c r="J29" i="14"/>
  <c r="P29" i="14"/>
  <c r="L29" i="14" s="1"/>
  <c r="R29" i="14"/>
  <c r="N29" i="14" s="1"/>
  <c r="T29" i="14"/>
  <c r="E29" i="14"/>
  <c r="A29" i="14" s="1"/>
  <c r="G29" i="14"/>
  <c r="C29" i="14" s="1"/>
  <c r="O29" i="14"/>
  <c r="K29" i="14" s="1"/>
  <c r="BC29" i="14"/>
  <c r="AY29" i="14" s="1"/>
  <c r="BD29" i="14"/>
  <c r="AZ29" i="14" s="1"/>
  <c r="BE29" i="14"/>
  <c r="BA29" i="14" s="1"/>
  <c r="BF29" i="14"/>
  <c r="BB29" i="14" s="1"/>
  <c r="BG29" i="14"/>
  <c r="BH29" i="14"/>
  <c r="BM29" i="14"/>
  <c r="BI29" i="14" s="1"/>
  <c r="BN29" i="14"/>
  <c r="BJ29" i="14" s="1"/>
  <c r="BO29" i="14"/>
  <c r="BK29" i="14" s="1"/>
  <c r="BP29" i="14"/>
  <c r="BL29" i="14" s="1"/>
  <c r="BQ29" i="14"/>
  <c r="BR29" i="14"/>
  <c r="I30" i="14"/>
  <c r="P30" i="14"/>
  <c r="L30" i="14" s="1"/>
  <c r="R30" i="14"/>
  <c r="N30" i="14" s="1"/>
  <c r="T30" i="14"/>
  <c r="E30" i="14"/>
  <c r="A30" i="14" s="1"/>
  <c r="F30" i="14"/>
  <c r="B30" i="14" s="1"/>
  <c r="G30" i="14"/>
  <c r="C30" i="14" s="1"/>
  <c r="H30" i="14"/>
  <c r="D30" i="14" s="1"/>
  <c r="O30" i="14"/>
  <c r="K30" i="14" s="1"/>
  <c r="J30" i="14"/>
  <c r="BC30" i="14"/>
  <c r="AY30" i="14" s="1"/>
  <c r="BD30" i="14"/>
  <c r="AZ30" i="14" s="1"/>
  <c r="BE30" i="14"/>
  <c r="BA30" i="14" s="1"/>
  <c r="BF30" i="14"/>
  <c r="BB30" i="14" s="1"/>
  <c r="BG30" i="14"/>
  <c r="BH30" i="14"/>
  <c r="BM30" i="14"/>
  <c r="BI30" i="14" s="1"/>
  <c r="BN30" i="14"/>
  <c r="BJ30" i="14" s="1"/>
  <c r="BO30" i="14"/>
  <c r="BK30" i="14" s="1"/>
  <c r="BP30" i="14"/>
  <c r="BL30" i="14" s="1"/>
  <c r="BQ30" i="14"/>
  <c r="BR30" i="14"/>
  <c r="E31" i="14"/>
  <c r="A31" i="14" s="1"/>
  <c r="G31" i="14"/>
  <c r="C31" i="14" s="1"/>
  <c r="I31" i="14"/>
  <c r="O31" i="14"/>
  <c r="K31" i="14" s="1"/>
  <c r="Q31" i="14"/>
  <c r="M31" i="14" s="1"/>
  <c r="S31" i="14"/>
  <c r="AC71" i="14"/>
  <c r="AC111" i="14"/>
  <c r="AC151" i="14"/>
  <c r="F31" i="14"/>
  <c r="B31" i="14" s="1"/>
  <c r="H31" i="14"/>
  <c r="D31" i="14" s="1"/>
  <c r="P31" i="14"/>
  <c r="L31" i="14" s="1"/>
  <c r="BC31" i="14"/>
  <c r="AY31" i="14" s="1"/>
  <c r="BD31" i="14"/>
  <c r="AZ31" i="14" s="1"/>
  <c r="BE31" i="14"/>
  <c r="BA31" i="14" s="1"/>
  <c r="BF31" i="14"/>
  <c r="BB31" i="14" s="1"/>
  <c r="BG31" i="14"/>
  <c r="BH31" i="14"/>
  <c r="BM31" i="14"/>
  <c r="BI31" i="14" s="1"/>
  <c r="BN31" i="14"/>
  <c r="BJ31" i="14" s="1"/>
  <c r="BO31" i="14"/>
  <c r="BK31" i="14" s="1"/>
  <c r="BP31" i="14"/>
  <c r="BL31" i="14" s="1"/>
  <c r="BQ31" i="14"/>
  <c r="BR31" i="14"/>
  <c r="BV31" i="14"/>
  <c r="BX33" i="14" s="1"/>
  <c r="CE31" i="14"/>
  <c r="CG31" i="14" s="1"/>
  <c r="F32" i="14"/>
  <c r="B32" i="14" s="1"/>
  <c r="H32" i="14"/>
  <c r="D32" i="14" s="1"/>
  <c r="J32" i="14"/>
  <c r="P32" i="14"/>
  <c r="L32" i="14" s="1"/>
  <c r="R32" i="14"/>
  <c r="N32" i="14" s="1"/>
  <c r="T32" i="14"/>
  <c r="E32" i="14"/>
  <c r="A32" i="14" s="1"/>
  <c r="G32" i="14"/>
  <c r="C32" i="14" s="1"/>
  <c r="O32" i="14"/>
  <c r="K32" i="14" s="1"/>
  <c r="BC32" i="14"/>
  <c r="AY32" i="14" s="1"/>
  <c r="BD32" i="14"/>
  <c r="AZ32" i="14" s="1"/>
  <c r="BE32" i="14"/>
  <c r="BA32" i="14" s="1"/>
  <c r="BF32" i="14"/>
  <c r="BB32" i="14" s="1"/>
  <c r="BG32" i="14"/>
  <c r="BH32" i="14"/>
  <c r="BM32" i="14"/>
  <c r="BI32" i="14" s="1"/>
  <c r="BN32" i="14"/>
  <c r="BJ32" i="14" s="1"/>
  <c r="BO32" i="14"/>
  <c r="BK32" i="14" s="1"/>
  <c r="BP32" i="14"/>
  <c r="BL32" i="14" s="1"/>
  <c r="BQ32" i="14"/>
  <c r="BR32" i="14"/>
  <c r="E33" i="14"/>
  <c r="A33" i="14" s="1"/>
  <c r="G33" i="14"/>
  <c r="C33" i="14" s="1"/>
  <c r="I33" i="14"/>
  <c r="O33" i="14"/>
  <c r="K33" i="14" s="1"/>
  <c r="Q33" i="14"/>
  <c r="M33" i="14" s="1"/>
  <c r="S33" i="14"/>
  <c r="AC73" i="14"/>
  <c r="AC113" i="14"/>
  <c r="AC153" i="14"/>
  <c r="F33" i="14"/>
  <c r="B33" i="14" s="1"/>
  <c r="H33" i="14"/>
  <c r="D33" i="14" s="1"/>
  <c r="P33" i="14"/>
  <c r="L33" i="14" s="1"/>
  <c r="BC33" i="14"/>
  <c r="AY33" i="14" s="1"/>
  <c r="BD33" i="14"/>
  <c r="AZ33" i="14" s="1"/>
  <c r="BE33" i="14"/>
  <c r="BA33" i="14" s="1"/>
  <c r="BF33" i="14"/>
  <c r="BB33" i="14" s="1"/>
  <c r="BG33" i="14"/>
  <c r="BH33" i="14"/>
  <c r="BM33" i="14"/>
  <c r="BI33" i="14" s="1"/>
  <c r="BN33" i="14"/>
  <c r="BJ33" i="14" s="1"/>
  <c r="BO33" i="14"/>
  <c r="BK33" i="14" s="1"/>
  <c r="BP33" i="14"/>
  <c r="BL33" i="14" s="1"/>
  <c r="BQ33" i="14"/>
  <c r="BR33" i="14"/>
  <c r="F34" i="14"/>
  <c r="B34" i="14" s="1"/>
  <c r="H34" i="14"/>
  <c r="D34" i="14" s="1"/>
  <c r="J34" i="14"/>
  <c r="P34" i="14"/>
  <c r="L34" i="14" s="1"/>
  <c r="R34" i="14"/>
  <c r="N34" i="14" s="1"/>
  <c r="T34" i="14"/>
  <c r="E34" i="14"/>
  <c r="A34" i="14" s="1"/>
  <c r="G34" i="14"/>
  <c r="C34" i="14" s="1"/>
  <c r="O34" i="14"/>
  <c r="K34" i="14" s="1"/>
  <c r="BC34" i="14"/>
  <c r="AY34" i="14" s="1"/>
  <c r="BD34" i="14"/>
  <c r="AZ34" i="14" s="1"/>
  <c r="BE34" i="14"/>
  <c r="BA34" i="14" s="1"/>
  <c r="BF34" i="14"/>
  <c r="BB34" i="14" s="1"/>
  <c r="BG34" i="14"/>
  <c r="BH34" i="14"/>
  <c r="BM34" i="14"/>
  <c r="BI34" i="14" s="1"/>
  <c r="BN34" i="14"/>
  <c r="BJ34" i="14" s="1"/>
  <c r="BO34" i="14"/>
  <c r="BK34" i="14" s="1"/>
  <c r="BP34" i="14"/>
  <c r="BL34" i="14" s="1"/>
  <c r="BQ34" i="14"/>
  <c r="BR34" i="14"/>
  <c r="E35" i="14"/>
  <c r="A35" i="14" s="1"/>
  <c r="G35" i="14"/>
  <c r="C35" i="14" s="1"/>
  <c r="I35" i="14"/>
  <c r="O35" i="14"/>
  <c r="K35" i="14" s="1"/>
  <c r="Q35" i="14"/>
  <c r="M35" i="14" s="1"/>
  <c r="S35" i="14"/>
  <c r="F35" i="14"/>
  <c r="B35" i="14" s="1"/>
  <c r="H35" i="14"/>
  <c r="D35" i="14" s="1"/>
  <c r="P35" i="14"/>
  <c r="L35" i="14" s="1"/>
  <c r="BC35" i="14"/>
  <c r="AY35" i="14" s="1"/>
  <c r="BD35" i="14"/>
  <c r="AZ35" i="14" s="1"/>
  <c r="BE35" i="14"/>
  <c r="BA35" i="14" s="1"/>
  <c r="BF35" i="14"/>
  <c r="BB35" i="14" s="1"/>
  <c r="BG35" i="14"/>
  <c r="BH35" i="14"/>
  <c r="BM35" i="14"/>
  <c r="BI35" i="14" s="1"/>
  <c r="BN35" i="14"/>
  <c r="BJ35" i="14" s="1"/>
  <c r="BO35" i="14"/>
  <c r="BK35" i="14" s="1"/>
  <c r="BP35" i="14"/>
  <c r="BL35" i="14" s="1"/>
  <c r="BQ35" i="14"/>
  <c r="BR35" i="14"/>
  <c r="F36" i="14"/>
  <c r="B36" i="14" s="1"/>
  <c r="H36" i="14"/>
  <c r="D36" i="14" s="1"/>
  <c r="J36" i="14"/>
  <c r="P36" i="14"/>
  <c r="L36" i="14" s="1"/>
  <c r="R36" i="14"/>
  <c r="N36" i="14" s="1"/>
  <c r="T36" i="14"/>
  <c r="E36" i="14"/>
  <c r="A36" i="14" s="1"/>
  <c r="G36" i="14"/>
  <c r="C36" i="14" s="1"/>
  <c r="O36" i="14"/>
  <c r="K36" i="14" s="1"/>
  <c r="BC36" i="14"/>
  <c r="AY36" i="14" s="1"/>
  <c r="BD36" i="14"/>
  <c r="AZ36" i="14" s="1"/>
  <c r="BE36" i="14"/>
  <c r="BA36" i="14" s="1"/>
  <c r="BF36" i="14"/>
  <c r="BB36" i="14" s="1"/>
  <c r="BG36" i="14"/>
  <c r="BH36" i="14"/>
  <c r="BM36" i="14"/>
  <c r="BI36" i="14" s="1"/>
  <c r="BN36" i="14"/>
  <c r="BJ36" i="14" s="1"/>
  <c r="BO36" i="14"/>
  <c r="BK36" i="14" s="1"/>
  <c r="BP36" i="14"/>
  <c r="BL36" i="14" s="1"/>
  <c r="BQ36" i="14"/>
  <c r="BR36" i="14"/>
  <c r="E37" i="14"/>
  <c r="A37" i="14" s="1"/>
  <c r="G37" i="14"/>
  <c r="C37" i="14" s="1"/>
  <c r="I37" i="14"/>
  <c r="O37" i="14"/>
  <c r="K37" i="14" s="1"/>
  <c r="Q37" i="14"/>
  <c r="M37" i="14" s="1"/>
  <c r="S37" i="14"/>
  <c r="AC77" i="14"/>
  <c r="AC117" i="14"/>
  <c r="F37" i="14"/>
  <c r="B37" i="14" s="1"/>
  <c r="H37" i="14"/>
  <c r="D37" i="14" s="1"/>
  <c r="P37" i="14"/>
  <c r="L37" i="14" s="1"/>
  <c r="BC37" i="14"/>
  <c r="AY37" i="14" s="1"/>
  <c r="BE37" i="14"/>
  <c r="BA37" i="14" s="1"/>
  <c r="BG37" i="14"/>
  <c r="BM37" i="14"/>
  <c r="BI37" i="14" s="1"/>
  <c r="BN37" i="14"/>
  <c r="BJ37" i="14" s="1"/>
  <c r="BO37" i="14"/>
  <c r="BK37" i="14" s="1"/>
  <c r="BP37" i="14"/>
  <c r="BL37" i="14" s="1"/>
  <c r="BQ37" i="14"/>
  <c r="BR37" i="14"/>
  <c r="F38" i="14"/>
  <c r="B38" i="14" s="1"/>
  <c r="H38" i="14"/>
  <c r="D38" i="14" s="1"/>
  <c r="J38" i="14"/>
  <c r="P38" i="14"/>
  <c r="L38" i="14" s="1"/>
  <c r="R38" i="14"/>
  <c r="N38" i="14" s="1"/>
  <c r="T38" i="14"/>
  <c r="X78" i="14"/>
  <c r="Z78" i="14"/>
  <c r="AB78" i="14"/>
  <c r="AB158" i="14"/>
  <c r="AB198" i="14"/>
  <c r="E38" i="14"/>
  <c r="A38" i="14" s="1"/>
  <c r="G38" i="14"/>
  <c r="C38" i="14" s="1"/>
  <c r="O38" i="14"/>
  <c r="K38" i="14" s="1"/>
  <c r="BD38" i="14"/>
  <c r="AZ38" i="14" s="1"/>
  <c r="BF38" i="14"/>
  <c r="BB38" i="14" s="1"/>
  <c r="BH38" i="14"/>
  <c r="BM38" i="14"/>
  <c r="BI38" i="14" s="1"/>
  <c r="BN38" i="14"/>
  <c r="BJ38" i="14" s="1"/>
  <c r="BO38" i="14"/>
  <c r="BK38" i="14" s="1"/>
  <c r="BP38" i="14"/>
  <c r="BL38" i="14" s="1"/>
  <c r="BQ38" i="14"/>
  <c r="BR38" i="14"/>
  <c r="BV38" i="14"/>
  <c r="BX38" i="14" s="1"/>
  <c r="CE38" i="14"/>
  <c r="E39" i="14"/>
  <c r="A39" i="14" s="1"/>
  <c r="G39" i="14"/>
  <c r="C39" i="14" s="1"/>
  <c r="I39" i="14"/>
  <c r="O39" i="14"/>
  <c r="K39" i="14" s="1"/>
  <c r="Q39" i="14"/>
  <c r="M39" i="14" s="1"/>
  <c r="S39" i="14"/>
  <c r="F39" i="14"/>
  <c r="B39" i="14" s="1"/>
  <c r="H39" i="14"/>
  <c r="D39" i="14" s="1"/>
  <c r="P39" i="14"/>
  <c r="L39" i="14" s="1"/>
  <c r="BC39" i="14"/>
  <c r="AY39" i="14" s="1"/>
  <c r="BD39" i="14"/>
  <c r="AZ39" i="14" s="1"/>
  <c r="BE39" i="14"/>
  <c r="BA39" i="14" s="1"/>
  <c r="BF39" i="14"/>
  <c r="BB39" i="14" s="1"/>
  <c r="BG39" i="14"/>
  <c r="BH39" i="14"/>
  <c r="BM39" i="14"/>
  <c r="BI39" i="14" s="1"/>
  <c r="BN39" i="14"/>
  <c r="BJ39" i="14" s="1"/>
  <c r="BO39" i="14"/>
  <c r="BK39" i="14" s="1"/>
  <c r="BP39" i="14"/>
  <c r="BL39" i="14" s="1"/>
  <c r="BQ39" i="14"/>
  <c r="BR39" i="14"/>
  <c r="F40" i="14"/>
  <c r="B40" i="14" s="1"/>
  <c r="H40" i="14"/>
  <c r="D40" i="14" s="1"/>
  <c r="J40" i="14"/>
  <c r="P40" i="14"/>
  <c r="L40" i="14" s="1"/>
  <c r="R40" i="14"/>
  <c r="N40" i="14" s="1"/>
  <c r="T40" i="14"/>
  <c r="E40" i="14"/>
  <c r="A40" i="14" s="1"/>
  <c r="G40" i="14"/>
  <c r="C40" i="14" s="1"/>
  <c r="O40" i="14"/>
  <c r="K40" i="14" s="1"/>
  <c r="BC40" i="14"/>
  <c r="AY40" i="14" s="1"/>
  <c r="BD40" i="14"/>
  <c r="AZ40" i="14" s="1"/>
  <c r="BE40" i="14"/>
  <c r="BA40" i="14" s="1"/>
  <c r="BF40" i="14"/>
  <c r="BB40" i="14" s="1"/>
  <c r="BG40" i="14"/>
  <c r="BH40" i="14"/>
  <c r="BM40" i="14"/>
  <c r="BI40" i="14" s="1"/>
  <c r="BN40" i="14"/>
  <c r="BJ40" i="14" s="1"/>
  <c r="BO40" i="14"/>
  <c r="BK40" i="14" s="1"/>
  <c r="BP40" i="14"/>
  <c r="BL40" i="14" s="1"/>
  <c r="BQ40" i="14"/>
  <c r="BR40" i="14"/>
  <c r="E41" i="14"/>
  <c r="A41" i="14" s="1"/>
  <c r="G41" i="14"/>
  <c r="C41" i="14" s="1"/>
  <c r="I41" i="14"/>
  <c r="O41" i="14"/>
  <c r="K41" i="14" s="1"/>
  <c r="Q41" i="14"/>
  <c r="M41" i="14" s="1"/>
  <c r="S41" i="14"/>
  <c r="AC81" i="14"/>
  <c r="AC121" i="14"/>
  <c r="F41" i="14"/>
  <c r="B41" i="14" s="1"/>
  <c r="H41" i="14"/>
  <c r="D41" i="14" s="1"/>
  <c r="P41" i="14"/>
  <c r="L41" i="14" s="1"/>
  <c r="BC41" i="14"/>
  <c r="AY41" i="14" s="1"/>
  <c r="BD41" i="14"/>
  <c r="AZ41" i="14" s="1"/>
  <c r="BE41" i="14"/>
  <c r="BA41" i="14" s="1"/>
  <c r="BF41" i="14"/>
  <c r="BB41" i="14" s="1"/>
  <c r="BG41" i="14"/>
  <c r="BH41" i="14"/>
  <c r="BM41" i="14"/>
  <c r="BI41" i="14" s="1"/>
  <c r="BN41" i="14"/>
  <c r="BJ41" i="14" s="1"/>
  <c r="BO41" i="14"/>
  <c r="BK41" i="14" s="1"/>
  <c r="BP41" i="14"/>
  <c r="BL41" i="14" s="1"/>
  <c r="BQ41" i="14"/>
  <c r="BR41" i="14"/>
  <c r="F42" i="14"/>
  <c r="B42" i="14" s="1"/>
  <c r="H42" i="14"/>
  <c r="D42" i="14" s="1"/>
  <c r="J42" i="14"/>
  <c r="P42" i="14"/>
  <c r="L42" i="14" s="1"/>
  <c r="R42" i="14"/>
  <c r="N42" i="14" s="1"/>
  <c r="T42" i="14"/>
  <c r="E42" i="14"/>
  <c r="A42" i="14" s="1"/>
  <c r="G42" i="14"/>
  <c r="C42" i="14" s="1"/>
  <c r="O42" i="14"/>
  <c r="K42" i="14" s="1"/>
  <c r="BC42" i="14"/>
  <c r="AY42" i="14" s="1"/>
  <c r="BD42" i="14"/>
  <c r="AZ42" i="14" s="1"/>
  <c r="BE42" i="14"/>
  <c r="BA42" i="14" s="1"/>
  <c r="BF42" i="14"/>
  <c r="BB42" i="14" s="1"/>
  <c r="BG42" i="14"/>
  <c r="BH42" i="14"/>
  <c r="BM42" i="14"/>
  <c r="BI42" i="14" s="1"/>
  <c r="BN42" i="14"/>
  <c r="BJ42" i="14" s="1"/>
  <c r="BO42" i="14"/>
  <c r="BK42" i="14" s="1"/>
  <c r="BP42" i="14"/>
  <c r="BL42" i="14" s="1"/>
  <c r="BQ42" i="14"/>
  <c r="BR42" i="14"/>
  <c r="E43" i="14"/>
  <c r="A43" i="14" s="1"/>
  <c r="G43" i="14"/>
  <c r="C43" i="14" s="1"/>
  <c r="I43" i="14"/>
  <c r="O43" i="14"/>
  <c r="K43" i="14" s="1"/>
  <c r="Q43" i="14"/>
  <c r="M43" i="14" s="1"/>
  <c r="S43" i="14"/>
  <c r="F43" i="14"/>
  <c r="B43" i="14" s="1"/>
  <c r="H43" i="14"/>
  <c r="D43" i="14" s="1"/>
  <c r="P43" i="14"/>
  <c r="L43" i="14" s="1"/>
  <c r="BC43" i="14"/>
  <c r="AY43" i="14" s="1"/>
  <c r="BD43" i="14"/>
  <c r="AZ43" i="14" s="1"/>
  <c r="BE43" i="14"/>
  <c r="BA43" i="14" s="1"/>
  <c r="BF43" i="14"/>
  <c r="BB43" i="14" s="1"/>
  <c r="BG43" i="14"/>
  <c r="BH43" i="14"/>
  <c r="BM43" i="14"/>
  <c r="BI43" i="14" s="1"/>
  <c r="BN43" i="14"/>
  <c r="BJ43" i="14" s="1"/>
  <c r="BO43" i="14"/>
  <c r="BK43" i="14" s="1"/>
  <c r="BP43" i="14"/>
  <c r="BL43" i="14" s="1"/>
  <c r="BQ43" i="14"/>
  <c r="BR43" i="14"/>
  <c r="F44" i="14"/>
  <c r="B44" i="14" s="1"/>
  <c r="H44" i="14"/>
  <c r="D44" i="14" s="1"/>
  <c r="J44" i="14"/>
  <c r="P44" i="14"/>
  <c r="L44" i="14" s="1"/>
  <c r="R44" i="14"/>
  <c r="N44" i="14" s="1"/>
  <c r="T44" i="14"/>
  <c r="E44" i="14"/>
  <c r="A44" i="14" s="1"/>
  <c r="G44" i="14"/>
  <c r="C44" i="14" s="1"/>
  <c r="O44" i="14"/>
  <c r="K44" i="14" s="1"/>
  <c r="BC44" i="14"/>
  <c r="AY44" i="14" s="1"/>
  <c r="BD44" i="14"/>
  <c r="AZ44" i="14" s="1"/>
  <c r="BE44" i="14"/>
  <c r="BA44" i="14" s="1"/>
  <c r="BF44" i="14"/>
  <c r="BB44" i="14" s="1"/>
  <c r="BG44" i="14"/>
  <c r="BH44" i="14"/>
  <c r="BM44" i="14"/>
  <c r="BI44" i="14" s="1"/>
  <c r="BN44" i="14"/>
  <c r="BJ44" i="14" s="1"/>
  <c r="BO44" i="14"/>
  <c r="BK44" i="14" s="1"/>
  <c r="BP44" i="14"/>
  <c r="BL44" i="14" s="1"/>
  <c r="BQ44" i="14"/>
  <c r="BR44" i="14"/>
  <c r="E45" i="14"/>
  <c r="A45" i="14" s="1"/>
  <c r="G45" i="14"/>
  <c r="C45" i="14" s="1"/>
  <c r="I45" i="14"/>
  <c r="O45" i="14"/>
  <c r="K45" i="14" s="1"/>
  <c r="Q45" i="14"/>
  <c r="M45" i="14" s="1"/>
  <c r="S45" i="14"/>
  <c r="AC85" i="14"/>
  <c r="AC125" i="14"/>
  <c r="F45" i="14"/>
  <c r="B45" i="14" s="1"/>
  <c r="H45" i="14"/>
  <c r="D45" i="14" s="1"/>
  <c r="P45" i="14"/>
  <c r="L45" i="14" s="1"/>
  <c r="BC45" i="14"/>
  <c r="AY45" i="14" s="1"/>
  <c r="BE45" i="14"/>
  <c r="BA45" i="14" s="1"/>
  <c r="BG45" i="14"/>
  <c r="BM45" i="14"/>
  <c r="BI45" i="14" s="1"/>
  <c r="BN45" i="14"/>
  <c r="BJ45" i="14" s="1"/>
  <c r="BO45" i="14"/>
  <c r="BK45" i="14" s="1"/>
  <c r="BP45" i="14"/>
  <c r="BL45" i="14" s="1"/>
  <c r="BQ45" i="14"/>
  <c r="BR45" i="14"/>
  <c r="H46" i="14"/>
  <c r="D46" i="14" s="1"/>
  <c r="P46" i="14"/>
  <c r="L46" i="14" s="1"/>
  <c r="R46" i="14"/>
  <c r="N46" i="14" s="1"/>
  <c r="T46" i="14"/>
  <c r="E46" i="14"/>
  <c r="A46" i="14" s="1"/>
  <c r="F46" i="14"/>
  <c r="B46" i="14" s="1"/>
  <c r="G46" i="14"/>
  <c r="C46" i="14" s="1"/>
  <c r="O46" i="14"/>
  <c r="K46" i="14" s="1"/>
  <c r="J46" i="14"/>
  <c r="BC46" i="14"/>
  <c r="AY46" i="14" s="1"/>
  <c r="BD46" i="14"/>
  <c r="AZ46" i="14" s="1"/>
  <c r="BE46" i="14"/>
  <c r="BA46" i="14" s="1"/>
  <c r="BF46" i="14"/>
  <c r="BB46" i="14" s="1"/>
  <c r="BG46" i="14"/>
  <c r="BH46" i="14"/>
  <c r="BM46" i="14"/>
  <c r="BI46" i="14" s="1"/>
  <c r="BN46" i="14"/>
  <c r="BJ46" i="14" s="1"/>
  <c r="BO46" i="14"/>
  <c r="BK46" i="14" s="1"/>
  <c r="BP46" i="14"/>
  <c r="BL46" i="14" s="1"/>
  <c r="BQ46" i="14"/>
  <c r="BR46" i="14"/>
  <c r="E47" i="14"/>
  <c r="A47" i="14" s="1"/>
  <c r="G47" i="14"/>
  <c r="C47" i="14" s="1"/>
  <c r="I47" i="14"/>
  <c r="O47" i="14"/>
  <c r="K47" i="14" s="1"/>
  <c r="Q47" i="14"/>
  <c r="M47" i="14" s="1"/>
  <c r="S47" i="14"/>
  <c r="AC87" i="14"/>
  <c r="AC127" i="14"/>
  <c r="F47" i="14"/>
  <c r="B47" i="14" s="1"/>
  <c r="H47" i="14"/>
  <c r="D47" i="14" s="1"/>
  <c r="P47" i="14"/>
  <c r="L47" i="14" s="1"/>
  <c r="BC47" i="14"/>
  <c r="AY47" i="14" s="1"/>
  <c r="BD47" i="14"/>
  <c r="AZ47" i="14" s="1"/>
  <c r="BE47" i="14"/>
  <c r="BA47" i="14" s="1"/>
  <c r="BF47" i="14"/>
  <c r="BB47" i="14" s="1"/>
  <c r="BG47" i="14"/>
  <c r="BH47" i="14"/>
  <c r="BM47" i="14"/>
  <c r="BI47" i="14" s="1"/>
  <c r="BN47" i="14"/>
  <c r="BJ47" i="14" s="1"/>
  <c r="BO47" i="14"/>
  <c r="BK47" i="14" s="1"/>
  <c r="BP47" i="14"/>
  <c r="BL47" i="14" s="1"/>
  <c r="BQ47" i="14"/>
  <c r="BR47" i="14"/>
  <c r="F48" i="14"/>
  <c r="B48" i="14" s="1"/>
  <c r="H48" i="14"/>
  <c r="D48" i="14" s="1"/>
  <c r="J48" i="14"/>
  <c r="P48" i="14"/>
  <c r="L48" i="14" s="1"/>
  <c r="R48" i="14"/>
  <c r="N48" i="14" s="1"/>
  <c r="T48" i="14"/>
  <c r="E48" i="14"/>
  <c r="A48" i="14" s="1"/>
  <c r="G48" i="14"/>
  <c r="C48" i="14" s="1"/>
  <c r="O48" i="14"/>
  <c r="K48" i="14" s="1"/>
  <c r="BC48" i="14"/>
  <c r="AY48" i="14" s="1"/>
  <c r="BD48" i="14"/>
  <c r="AZ48" i="14" s="1"/>
  <c r="BE48" i="14"/>
  <c r="BA48" i="14" s="1"/>
  <c r="BF48" i="14"/>
  <c r="BB48" i="14" s="1"/>
  <c r="BG48" i="14"/>
  <c r="BH48" i="14"/>
  <c r="BM48" i="14"/>
  <c r="BI48" i="14" s="1"/>
  <c r="BN48" i="14"/>
  <c r="BJ48" i="14" s="1"/>
  <c r="BO48" i="14"/>
  <c r="BK48" i="14" s="1"/>
  <c r="BP48" i="14"/>
  <c r="BL48" i="14" s="1"/>
  <c r="BQ48" i="14"/>
  <c r="BR48" i="14"/>
  <c r="AC89" i="14"/>
  <c r="AC129" i="14"/>
  <c r="AC91" i="14"/>
  <c r="AC131" i="14"/>
  <c r="AC93" i="14"/>
  <c r="AC133" i="14"/>
  <c r="BC54" i="14"/>
  <c r="AY54" i="14" s="1"/>
  <c r="BD54" i="14"/>
  <c r="AZ54" i="14" s="1"/>
  <c r="BE54" i="14"/>
  <c r="BA54" i="14" s="1"/>
  <c r="BF54" i="14"/>
  <c r="BB54" i="14" s="1"/>
  <c r="BG54" i="14"/>
  <c r="BH54" i="14"/>
  <c r="BM54" i="14"/>
  <c r="BI54" i="14" s="1"/>
  <c r="BN54" i="14"/>
  <c r="BJ54" i="14" s="1"/>
  <c r="BO54" i="14"/>
  <c r="BK54" i="14" s="1"/>
  <c r="BP54" i="14"/>
  <c r="BL54" i="14" s="1"/>
  <c r="BQ54" i="14"/>
  <c r="BR54" i="14"/>
  <c r="AC95" i="14"/>
  <c r="AC135" i="14"/>
  <c r="BC55" i="14"/>
  <c r="AY55" i="14" s="1"/>
  <c r="BD55" i="14"/>
  <c r="AZ55" i="14" s="1"/>
  <c r="BE55" i="14"/>
  <c r="BA55" i="14" s="1"/>
  <c r="BF55" i="14"/>
  <c r="BB55" i="14" s="1"/>
  <c r="BG55" i="14"/>
  <c r="BH55" i="14"/>
  <c r="BM55" i="14"/>
  <c r="BI55" i="14" s="1"/>
  <c r="BN55" i="14"/>
  <c r="BJ55" i="14" s="1"/>
  <c r="BO55" i="14"/>
  <c r="BK55" i="14" s="1"/>
  <c r="BP55" i="14"/>
  <c r="BL55" i="14" s="1"/>
  <c r="BQ55" i="14"/>
  <c r="BR55" i="14"/>
  <c r="BC56" i="14"/>
  <c r="AY56" i="14" s="1"/>
  <c r="BD56" i="14"/>
  <c r="AZ56" i="14" s="1"/>
  <c r="BE56" i="14"/>
  <c r="BA56" i="14" s="1"/>
  <c r="BF56" i="14"/>
  <c r="BB56" i="14" s="1"/>
  <c r="BG56" i="14"/>
  <c r="BH56" i="14"/>
  <c r="BM56" i="14"/>
  <c r="BI56" i="14" s="1"/>
  <c r="BN56" i="14"/>
  <c r="BJ56" i="14" s="1"/>
  <c r="BO56" i="14"/>
  <c r="BK56" i="14" s="1"/>
  <c r="BP56" i="14"/>
  <c r="BL56" i="14" s="1"/>
  <c r="BQ56" i="14"/>
  <c r="BR56" i="14"/>
  <c r="V57" i="14"/>
  <c r="X57" i="14"/>
  <c r="Z57" i="14"/>
  <c r="AB57" i="14"/>
  <c r="BC57" i="14"/>
  <c r="AY57" i="14" s="1"/>
  <c r="BD57" i="14"/>
  <c r="AZ57" i="14" s="1"/>
  <c r="BE57" i="14"/>
  <c r="BA57" i="14" s="1"/>
  <c r="BF57" i="14"/>
  <c r="BB57" i="14" s="1"/>
  <c r="BM57" i="14"/>
  <c r="BI57" i="14" s="1"/>
  <c r="BN57" i="14"/>
  <c r="BJ57" i="14" s="1"/>
  <c r="BO57" i="14"/>
  <c r="BK57" i="14" s="1"/>
  <c r="BP57" i="14"/>
  <c r="BL57" i="14" s="1"/>
  <c r="V58" i="14"/>
  <c r="V98" i="14" s="1"/>
  <c r="X58" i="14"/>
  <c r="Y58" i="14"/>
  <c r="Z58" i="14"/>
  <c r="AB58" i="14"/>
  <c r="AC58" i="14"/>
  <c r="BC58" i="14"/>
  <c r="AY58" i="14" s="1"/>
  <c r="BD58" i="14"/>
  <c r="AZ58" i="14" s="1"/>
  <c r="BE58" i="14"/>
  <c r="BA58" i="14" s="1"/>
  <c r="BF58" i="14"/>
  <c r="BB58" i="14" s="1"/>
  <c r="BM58" i="14"/>
  <c r="BI58" i="14" s="1"/>
  <c r="BN58" i="14"/>
  <c r="BJ58" i="14" s="1"/>
  <c r="BO58" i="14"/>
  <c r="BK58" i="14" s="1"/>
  <c r="BP58" i="14"/>
  <c r="BL58" i="14" s="1"/>
  <c r="V59" i="14"/>
  <c r="V99" i="14" s="1"/>
  <c r="X59" i="14"/>
  <c r="Y59" i="14"/>
  <c r="Z59" i="14"/>
  <c r="AB59" i="14"/>
  <c r="AC59" i="14"/>
  <c r="BC59" i="14"/>
  <c r="AY59" i="14" s="1"/>
  <c r="BD59" i="14"/>
  <c r="AZ59" i="14" s="1"/>
  <c r="BE59" i="14"/>
  <c r="BA59" i="14" s="1"/>
  <c r="BF59" i="14"/>
  <c r="BB59" i="14" s="1"/>
  <c r="BM59" i="14"/>
  <c r="BI59" i="14" s="1"/>
  <c r="BN59" i="14"/>
  <c r="BJ59" i="14" s="1"/>
  <c r="BO59" i="14"/>
  <c r="BK59" i="14" s="1"/>
  <c r="BP59" i="14"/>
  <c r="BL59" i="14" s="1"/>
  <c r="V60" i="14"/>
  <c r="V100" i="14" s="1"/>
  <c r="X60" i="14"/>
  <c r="Y60" i="14"/>
  <c r="Z60" i="14"/>
  <c r="AB60" i="14"/>
  <c r="AC60" i="14"/>
  <c r="BC60" i="14"/>
  <c r="AY60" i="14" s="1"/>
  <c r="BD60" i="14"/>
  <c r="AZ60" i="14" s="1"/>
  <c r="BE60" i="14"/>
  <c r="BA60" i="14" s="1"/>
  <c r="BF60" i="14"/>
  <c r="BB60" i="14" s="1"/>
  <c r="BM60" i="14"/>
  <c r="BI60" i="14" s="1"/>
  <c r="BN60" i="14"/>
  <c r="BJ60" i="14" s="1"/>
  <c r="BO60" i="14"/>
  <c r="BK60" i="14" s="1"/>
  <c r="BP60" i="14"/>
  <c r="BL60" i="14" s="1"/>
  <c r="V61" i="14"/>
  <c r="V101" i="14" s="1"/>
  <c r="X61" i="14"/>
  <c r="Y61" i="14"/>
  <c r="Z61" i="14"/>
  <c r="AB61" i="14"/>
  <c r="AC61" i="14"/>
  <c r="BC61" i="14"/>
  <c r="AY61" i="14" s="1"/>
  <c r="BD61" i="14"/>
  <c r="AZ61" i="14" s="1"/>
  <c r="BE61" i="14"/>
  <c r="BA61" i="14" s="1"/>
  <c r="BF61" i="14"/>
  <c r="BB61" i="14" s="1"/>
  <c r="BM61" i="14"/>
  <c r="BI61" i="14" s="1"/>
  <c r="BN61" i="14"/>
  <c r="BJ61" i="14" s="1"/>
  <c r="BO61" i="14"/>
  <c r="BK61" i="14" s="1"/>
  <c r="BP61" i="14"/>
  <c r="BL61" i="14" s="1"/>
  <c r="V62" i="14"/>
  <c r="V102" i="14" s="1"/>
  <c r="V142" i="14" s="1"/>
  <c r="X62" i="14"/>
  <c r="Y62" i="14"/>
  <c r="Z62" i="14"/>
  <c r="AB62" i="14"/>
  <c r="AC62" i="14"/>
  <c r="BC62" i="14"/>
  <c r="AY62" i="14" s="1"/>
  <c r="BD62" i="14"/>
  <c r="AZ62" i="14" s="1"/>
  <c r="BE62" i="14"/>
  <c r="BA62" i="14" s="1"/>
  <c r="BF62" i="14"/>
  <c r="BB62" i="14" s="1"/>
  <c r="BM62" i="14"/>
  <c r="BI62" i="14" s="1"/>
  <c r="BN62" i="14"/>
  <c r="BJ62" i="14" s="1"/>
  <c r="BO62" i="14"/>
  <c r="BK62" i="14" s="1"/>
  <c r="BP62" i="14"/>
  <c r="BL62" i="14" s="1"/>
  <c r="V63" i="14"/>
  <c r="V103" i="14" s="1"/>
  <c r="X63" i="14"/>
  <c r="Y63" i="14"/>
  <c r="Z63" i="14"/>
  <c r="AB63" i="14"/>
  <c r="AC63" i="14"/>
  <c r="BC63" i="14"/>
  <c r="AY63" i="14" s="1"/>
  <c r="BD63" i="14"/>
  <c r="AZ63" i="14" s="1"/>
  <c r="BE63" i="14"/>
  <c r="BA63" i="14" s="1"/>
  <c r="BF63" i="14"/>
  <c r="BB63" i="14" s="1"/>
  <c r="BM63" i="14"/>
  <c r="BI63" i="14" s="1"/>
  <c r="BN63" i="14"/>
  <c r="BJ63" i="14" s="1"/>
  <c r="BO63" i="14"/>
  <c r="BK63" i="14" s="1"/>
  <c r="BP63" i="14"/>
  <c r="BL63" i="14" s="1"/>
  <c r="V64" i="14"/>
  <c r="V104" i="14" s="1"/>
  <c r="X64" i="14"/>
  <c r="Y64" i="14"/>
  <c r="Z64" i="14"/>
  <c r="AB64" i="14"/>
  <c r="AC64" i="14"/>
  <c r="BC64" i="14"/>
  <c r="AY64" i="14" s="1"/>
  <c r="BD64" i="14"/>
  <c r="AZ64" i="14" s="1"/>
  <c r="BE64" i="14"/>
  <c r="BA64" i="14" s="1"/>
  <c r="BF64" i="14"/>
  <c r="BB64" i="14" s="1"/>
  <c r="BM64" i="14"/>
  <c r="BI64" i="14" s="1"/>
  <c r="BN64" i="14"/>
  <c r="BJ64" i="14" s="1"/>
  <c r="BO64" i="14"/>
  <c r="BK64" i="14" s="1"/>
  <c r="BP64" i="14"/>
  <c r="BL64" i="14" s="1"/>
  <c r="V65" i="14"/>
  <c r="V105" i="14" s="1"/>
  <c r="X65" i="14"/>
  <c r="Y65" i="14"/>
  <c r="Z65" i="14"/>
  <c r="AB65" i="14"/>
  <c r="AC65" i="14"/>
  <c r="BC65" i="14"/>
  <c r="AY65" i="14" s="1"/>
  <c r="BD65" i="14"/>
  <c r="AZ65" i="14" s="1"/>
  <c r="BE65" i="14"/>
  <c r="BA65" i="14" s="1"/>
  <c r="BF65" i="14"/>
  <c r="BB65" i="14" s="1"/>
  <c r="BM65" i="14"/>
  <c r="BI65" i="14" s="1"/>
  <c r="BN65" i="14"/>
  <c r="BJ65" i="14" s="1"/>
  <c r="BO65" i="14"/>
  <c r="BK65" i="14" s="1"/>
  <c r="BP65" i="14"/>
  <c r="BL65" i="14" s="1"/>
  <c r="V66" i="14"/>
  <c r="V106" i="14" s="1"/>
  <c r="X66" i="14"/>
  <c r="Y66" i="14"/>
  <c r="Z66" i="14"/>
  <c r="AB66" i="14"/>
  <c r="AC66" i="14"/>
  <c r="BC66" i="14"/>
  <c r="AY66" i="14" s="1"/>
  <c r="BD66" i="14"/>
  <c r="AZ66" i="14" s="1"/>
  <c r="BE66" i="14"/>
  <c r="BA66" i="14" s="1"/>
  <c r="BF66" i="14"/>
  <c r="BB66" i="14" s="1"/>
  <c r="BM66" i="14"/>
  <c r="BI66" i="14" s="1"/>
  <c r="BN66" i="14"/>
  <c r="BJ66" i="14" s="1"/>
  <c r="BO66" i="14"/>
  <c r="BK66" i="14" s="1"/>
  <c r="BP66" i="14"/>
  <c r="BL66" i="14" s="1"/>
  <c r="V67" i="14"/>
  <c r="V107" i="14" s="1"/>
  <c r="X67" i="14"/>
  <c r="Y67" i="14"/>
  <c r="Z67" i="14"/>
  <c r="AB67" i="14"/>
  <c r="AC67" i="14"/>
  <c r="BC67" i="14"/>
  <c r="AY67" i="14" s="1"/>
  <c r="BD67" i="14"/>
  <c r="AZ67" i="14" s="1"/>
  <c r="BE67" i="14"/>
  <c r="BA67" i="14" s="1"/>
  <c r="BF67" i="14"/>
  <c r="BB67" i="14" s="1"/>
  <c r="BM67" i="14"/>
  <c r="BI67" i="14" s="1"/>
  <c r="BN67" i="14"/>
  <c r="BJ67" i="14" s="1"/>
  <c r="BO67" i="14"/>
  <c r="BK67" i="14" s="1"/>
  <c r="BP67" i="14"/>
  <c r="BL67" i="14" s="1"/>
  <c r="V68" i="14"/>
  <c r="V108" i="14" s="1"/>
  <c r="V148" i="14" s="1"/>
  <c r="X68" i="14"/>
  <c r="Y68" i="14"/>
  <c r="Z68" i="14"/>
  <c r="AB68" i="14"/>
  <c r="AC68" i="14"/>
  <c r="BC68" i="14"/>
  <c r="AY68" i="14" s="1"/>
  <c r="BD68" i="14"/>
  <c r="AZ68" i="14" s="1"/>
  <c r="BE68" i="14"/>
  <c r="BA68" i="14" s="1"/>
  <c r="BF68" i="14"/>
  <c r="BB68" i="14" s="1"/>
  <c r="BM68" i="14"/>
  <c r="BI68" i="14" s="1"/>
  <c r="BN68" i="14"/>
  <c r="BJ68" i="14" s="1"/>
  <c r="BO68" i="14"/>
  <c r="BK68" i="14" s="1"/>
  <c r="BP68" i="14"/>
  <c r="BL68" i="14" s="1"/>
  <c r="V69" i="14"/>
  <c r="V109" i="14" s="1"/>
  <c r="X69" i="14"/>
  <c r="Y69" i="14"/>
  <c r="Z69" i="14"/>
  <c r="AB69" i="14"/>
  <c r="AC69" i="14"/>
  <c r="BC69" i="14"/>
  <c r="AY69" i="14" s="1"/>
  <c r="BD69" i="14"/>
  <c r="AZ69" i="14" s="1"/>
  <c r="BE69" i="14"/>
  <c r="BA69" i="14" s="1"/>
  <c r="BF69" i="14"/>
  <c r="BB69" i="14" s="1"/>
  <c r="BM69" i="14"/>
  <c r="BI69" i="14" s="1"/>
  <c r="BN69" i="14"/>
  <c r="BJ69" i="14" s="1"/>
  <c r="BO69" i="14"/>
  <c r="BK69" i="14" s="1"/>
  <c r="BP69" i="14"/>
  <c r="BL69" i="14" s="1"/>
  <c r="V70" i="14"/>
  <c r="V110" i="14" s="1"/>
  <c r="V150" i="14" s="1"/>
  <c r="X70" i="14"/>
  <c r="Y70" i="14"/>
  <c r="Z70" i="14"/>
  <c r="AB70" i="14"/>
  <c r="AC70" i="14"/>
  <c r="BC70" i="14"/>
  <c r="AY70" i="14" s="1"/>
  <c r="BD70" i="14"/>
  <c r="AZ70" i="14" s="1"/>
  <c r="BE70" i="14"/>
  <c r="BA70" i="14" s="1"/>
  <c r="BF70" i="14"/>
  <c r="BB70" i="14" s="1"/>
  <c r="BM70" i="14"/>
  <c r="BI70" i="14" s="1"/>
  <c r="BN70" i="14"/>
  <c r="BJ70" i="14" s="1"/>
  <c r="BO70" i="14"/>
  <c r="BK70" i="14" s="1"/>
  <c r="BP70" i="14"/>
  <c r="BL70" i="14" s="1"/>
  <c r="V71" i="14"/>
  <c r="V111" i="14" s="1"/>
  <c r="X71" i="14"/>
  <c r="Z71" i="14"/>
  <c r="AB71" i="14"/>
  <c r="BC71" i="14"/>
  <c r="AY71" i="14" s="1"/>
  <c r="BD71" i="14"/>
  <c r="AZ71" i="14" s="1"/>
  <c r="BE71" i="14"/>
  <c r="BA71" i="14" s="1"/>
  <c r="BF71" i="14"/>
  <c r="BB71" i="14" s="1"/>
  <c r="BM71" i="14"/>
  <c r="BI71" i="14" s="1"/>
  <c r="BN71" i="14"/>
  <c r="BJ71" i="14" s="1"/>
  <c r="BO71" i="14"/>
  <c r="BK71" i="14" s="1"/>
  <c r="BP71" i="14"/>
  <c r="BL71" i="14" s="1"/>
  <c r="V72" i="14"/>
  <c r="V112" i="14" s="1"/>
  <c r="V152" i="14" s="1"/>
  <c r="X72" i="14"/>
  <c r="Y72" i="14"/>
  <c r="Z72" i="14"/>
  <c r="AB72" i="14"/>
  <c r="AC72" i="14"/>
  <c r="BC72" i="14"/>
  <c r="AY72" i="14" s="1"/>
  <c r="BD72" i="14"/>
  <c r="AZ72" i="14" s="1"/>
  <c r="BE72" i="14"/>
  <c r="BA72" i="14" s="1"/>
  <c r="BF72" i="14"/>
  <c r="BB72" i="14" s="1"/>
  <c r="BM72" i="14"/>
  <c r="BI72" i="14" s="1"/>
  <c r="BN72" i="14"/>
  <c r="BJ72" i="14" s="1"/>
  <c r="BO72" i="14"/>
  <c r="BK72" i="14" s="1"/>
  <c r="BP72" i="14"/>
  <c r="BL72" i="14" s="1"/>
  <c r="V73" i="14"/>
  <c r="V113" i="14" s="1"/>
  <c r="V153" i="14" s="1"/>
  <c r="X73" i="14"/>
  <c r="Z73" i="14"/>
  <c r="AB73" i="14"/>
  <c r="BC73" i="14"/>
  <c r="AY73" i="14" s="1"/>
  <c r="BD73" i="14"/>
  <c r="AZ73" i="14" s="1"/>
  <c r="BE73" i="14"/>
  <c r="BA73" i="14" s="1"/>
  <c r="BF73" i="14"/>
  <c r="BB73" i="14" s="1"/>
  <c r="BM73" i="14"/>
  <c r="BI73" i="14" s="1"/>
  <c r="BN73" i="14"/>
  <c r="BJ73" i="14" s="1"/>
  <c r="BO73" i="14"/>
  <c r="BK73" i="14" s="1"/>
  <c r="BP73" i="14"/>
  <c r="BL73" i="14" s="1"/>
  <c r="V74" i="14"/>
  <c r="V114" i="14" s="1"/>
  <c r="X74" i="14"/>
  <c r="Y74" i="14"/>
  <c r="Z74" i="14"/>
  <c r="AB74" i="14"/>
  <c r="AC74" i="14"/>
  <c r="BC74" i="14"/>
  <c r="AY74" i="14" s="1"/>
  <c r="BD74" i="14"/>
  <c r="AZ74" i="14" s="1"/>
  <c r="BE74" i="14"/>
  <c r="BA74" i="14" s="1"/>
  <c r="BF74" i="14"/>
  <c r="BB74" i="14" s="1"/>
  <c r="BM74" i="14"/>
  <c r="BI74" i="14" s="1"/>
  <c r="BN74" i="14"/>
  <c r="BJ74" i="14" s="1"/>
  <c r="BO74" i="14"/>
  <c r="BK74" i="14" s="1"/>
  <c r="BP74" i="14"/>
  <c r="BL74" i="14" s="1"/>
  <c r="V75" i="14"/>
  <c r="V115" i="14" s="1"/>
  <c r="V155" i="14" s="1"/>
  <c r="X75" i="14"/>
  <c r="Y75" i="14"/>
  <c r="Z75" i="14"/>
  <c r="AB75" i="14"/>
  <c r="AC75" i="14"/>
  <c r="BC75" i="14"/>
  <c r="AY75" i="14" s="1"/>
  <c r="BD75" i="14"/>
  <c r="AZ75" i="14" s="1"/>
  <c r="BE75" i="14"/>
  <c r="BA75" i="14" s="1"/>
  <c r="BF75" i="14"/>
  <c r="BB75" i="14" s="1"/>
  <c r="BM75" i="14"/>
  <c r="BI75" i="14" s="1"/>
  <c r="BN75" i="14"/>
  <c r="BJ75" i="14" s="1"/>
  <c r="BO75" i="14"/>
  <c r="BK75" i="14" s="1"/>
  <c r="BP75" i="14"/>
  <c r="BL75" i="14" s="1"/>
  <c r="V76" i="14"/>
  <c r="V116" i="14" s="1"/>
  <c r="V156" i="14" s="1"/>
  <c r="X76" i="14"/>
  <c r="Y76" i="14"/>
  <c r="Z76" i="14"/>
  <c r="AB76" i="14"/>
  <c r="AC76" i="14"/>
  <c r="BC76" i="14"/>
  <c r="AY76" i="14" s="1"/>
  <c r="BD76" i="14"/>
  <c r="AZ76" i="14" s="1"/>
  <c r="BE76" i="14"/>
  <c r="BA76" i="14" s="1"/>
  <c r="BF76" i="14"/>
  <c r="BB76" i="14" s="1"/>
  <c r="BM76" i="14"/>
  <c r="BI76" i="14" s="1"/>
  <c r="BN76" i="14"/>
  <c r="BJ76" i="14" s="1"/>
  <c r="BO76" i="14"/>
  <c r="BK76" i="14" s="1"/>
  <c r="BP76" i="14"/>
  <c r="BL76" i="14" s="1"/>
  <c r="V77" i="14"/>
  <c r="V117" i="14" s="1"/>
  <c r="V157" i="14" s="1"/>
  <c r="X77" i="14"/>
  <c r="Z77" i="14"/>
  <c r="AB77" i="14"/>
  <c r="BC77" i="14"/>
  <c r="AY77" i="14" s="1"/>
  <c r="BD77" i="14"/>
  <c r="AZ77" i="14" s="1"/>
  <c r="BE77" i="14"/>
  <c r="BA77" i="14" s="1"/>
  <c r="BF77" i="14"/>
  <c r="BB77" i="14" s="1"/>
  <c r="BM77" i="14"/>
  <c r="BI77" i="14" s="1"/>
  <c r="BN77" i="14"/>
  <c r="BJ77" i="14" s="1"/>
  <c r="BO77" i="14"/>
  <c r="BK77" i="14" s="1"/>
  <c r="BP77" i="14"/>
  <c r="BL77" i="14" s="1"/>
  <c r="V78" i="14"/>
  <c r="Y78" i="14"/>
  <c r="AC78" i="14"/>
  <c r="BC78" i="14"/>
  <c r="AY78" i="14" s="1"/>
  <c r="BD78" i="14"/>
  <c r="AZ78" i="14" s="1"/>
  <c r="BE78" i="14"/>
  <c r="BA78" i="14" s="1"/>
  <c r="BF78" i="14"/>
  <c r="BB78" i="14" s="1"/>
  <c r="BM78" i="14"/>
  <c r="BI78" i="14" s="1"/>
  <c r="BN78" i="14"/>
  <c r="BJ78" i="14" s="1"/>
  <c r="BO78" i="14"/>
  <c r="BK78" i="14" s="1"/>
  <c r="BP78" i="14"/>
  <c r="BL78" i="14" s="1"/>
  <c r="V79" i="14"/>
  <c r="X79" i="14"/>
  <c r="Y79" i="14"/>
  <c r="Z79" i="14"/>
  <c r="AB79" i="14"/>
  <c r="AC79" i="14"/>
  <c r="BC79" i="14"/>
  <c r="AY79" i="14" s="1"/>
  <c r="BD79" i="14"/>
  <c r="AZ79" i="14" s="1"/>
  <c r="BE79" i="14"/>
  <c r="BA79" i="14" s="1"/>
  <c r="BF79" i="14"/>
  <c r="BB79" i="14" s="1"/>
  <c r="BM79" i="14"/>
  <c r="BI79" i="14" s="1"/>
  <c r="BN79" i="14"/>
  <c r="BJ79" i="14" s="1"/>
  <c r="BO79" i="14"/>
  <c r="BK79" i="14" s="1"/>
  <c r="BP79" i="14"/>
  <c r="BL79" i="14" s="1"/>
  <c r="V80" i="14"/>
  <c r="V120" i="14" s="1"/>
  <c r="V160" i="14" s="1"/>
  <c r="X80" i="14"/>
  <c r="Y80" i="14"/>
  <c r="Z80" i="14"/>
  <c r="AB80" i="14"/>
  <c r="AC80" i="14"/>
  <c r="BC80" i="14"/>
  <c r="AY80" i="14" s="1"/>
  <c r="BD80" i="14"/>
  <c r="AZ80" i="14" s="1"/>
  <c r="BE80" i="14"/>
  <c r="BA80" i="14" s="1"/>
  <c r="BF80" i="14"/>
  <c r="BB80" i="14" s="1"/>
  <c r="BM80" i="14"/>
  <c r="BI80" i="14" s="1"/>
  <c r="BN80" i="14"/>
  <c r="BJ80" i="14" s="1"/>
  <c r="BO80" i="14"/>
  <c r="BK80" i="14" s="1"/>
  <c r="BP80" i="14"/>
  <c r="BL80" i="14" s="1"/>
  <c r="V81" i="14"/>
  <c r="X81" i="14"/>
  <c r="Z81" i="14"/>
  <c r="AB81" i="14"/>
  <c r="BC81" i="14"/>
  <c r="AY81" i="14" s="1"/>
  <c r="BD81" i="14"/>
  <c r="AZ81" i="14" s="1"/>
  <c r="BE81" i="14"/>
  <c r="BA81" i="14" s="1"/>
  <c r="BF81" i="14"/>
  <c r="BB81" i="14" s="1"/>
  <c r="BM81" i="14"/>
  <c r="BI81" i="14" s="1"/>
  <c r="BN81" i="14"/>
  <c r="BJ81" i="14" s="1"/>
  <c r="BO81" i="14"/>
  <c r="BK81" i="14" s="1"/>
  <c r="BP81" i="14"/>
  <c r="BL81" i="14" s="1"/>
  <c r="V82" i="14"/>
  <c r="V122" i="14" s="1"/>
  <c r="V162" i="14" s="1"/>
  <c r="X82" i="14"/>
  <c r="Y82" i="14"/>
  <c r="Z82" i="14"/>
  <c r="AB82" i="14"/>
  <c r="AC82" i="14"/>
  <c r="BC82" i="14"/>
  <c r="AY82" i="14" s="1"/>
  <c r="BD82" i="14"/>
  <c r="AZ82" i="14" s="1"/>
  <c r="BE82" i="14"/>
  <c r="BA82" i="14" s="1"/>
  <c r="BF82" i="14"/>
  <c r="BB82" i="14" s="1"/>
  <c r="BM82" i="14"/>
  <c r="BI82" i="14" s="1"/>
  <c r="BN82" i="14"/>
  <c r="BJ82" i="14" s="1"/>
  <c r="BO82" i="14"/>
  <c r="BK82" i="14" s="1"/>
  <c r="BP82" i="14"/>
  <c r="BL82" i="14" s="1"/>
  <c r="V83" i="14"/>
  <c r="V123" i="14" s="1"/>
  <c r="V163" i="14" s="1"/>
  <c r="X83" i="14"/>
  <c r="Y83" i="14"/>
  <c r="Z83" i="14"/>
  <c r="AB83" i="14"/>
  <c r="AC83" i="14"/>
  <c r="BC83" i="14"/>
  <c r="AY83" i="14" s="1"/>
  <c r="BD83" i="14"/>
  <c r="AZ83" i="14" s="1"/>
  <c r="BE83" i="14"/>
  <c r="BA83" i="14" s="1"/>
  <c r="BF83" i="14"/>
  <c r="BB83" i="14" s="1"/>
  <c r="BM83" i="14"/>
  <c r="BI83" i="14" s="1"/>
  <c r="BN83" i="14"/>
  <c r="BJ83" i="14" s="1"/>
  <c r="BO83" i="14"/>
  <c r="BK83" i="14" s="1"/>
  <c r="BP83" i="14"/>
  <c r="BL83" i="14" s="1"/>
  <c r="V84" i="14"/>
  <c r="V124" i="14" s="1"/>
  <c r="V164" i="14" s="1"/>
  <c r="X84" i="14"/>
  <c r="Y84" i="14"/>
  <c r="Z84" i="14"/>
  <c r="AB84" i="14"/>
  <c r="AC84" i="14"/>
  <c r="BC84" i="14"/>
  <c r="AY84" i="14" s="1"/>
  <c r="BD84" i="14"/>
  <c r="AZ84" i="14" s="1"/>
  <c r="BE84" i="14"/>
  <c r="BA84" i="14" s="1"/>
  <c r="BF84" i="14"/>
  <c r="BB84" i="14" s="1"/>
  <c r="BM84" i="14"/>
  <c r="BI84" i="14" s="1"/>
  <c r="BN84" i="14"/>
  <c r="BJ84" i="14" s="1"/>
  <c r="BO84" i="14"/>
  <c r="BK84" i="14" s="1"/>
  <c r="BP84" i="14"/>
  <c r="BL84" i="14" s="1"/>
  <c r="V85" i="14"/>
  <c r="V125" i="14" s="1"/>
  <c r="V165" i="14" s="1"/>
  <c r="X85" i="14"/>
  <c r="Z85" i="14"/>
  <c r="AB85" i="14"/>
  <c r="BC85" i="14"/>
  <c r="AY85" i="14" s="1"/>
  <c r="BD85" i="14"/>
  <c r="AZ85" i="14" s="1"/>
  <c r="BE85" i="14"/>
  <c r="BA85" i="14" s="1"/>
  <c r="BF85" i="14"/>
  <c r="BB85" i="14" s="1"/>
  <c r="BM85" i="14"/>
  <c r="BI85" i="14" s="1"/>
  <c r="BN85" i="14"/>
  <c r="BJ85" i="14" s="1"/>
  <c r="BO85" i="14"/>
  <c r="BK85" i="14" s="1"/>
  <c r="BP85" i="14"/>
  <c r="BL85" i="14" s="1"/>
  <c r="V86" i="14"/>
  <c r="V126" i="14" s="1"/>
  <c r="V166" i="14" s="1"/>
  <c r="X86" i="14"/>
  <c r="Y86" i="14"/>
  <c r="Z86" i="14"/>
  <c r="AB86" i="14"/>
  <c r="AC86" i="14"/>
  <c r="BC86" i="14"/>
  <c r="AY86" i="14" s="1"/>
  <c r="BD86" i="14"/>
  <c r="AZ86" i="14" s="1"/>
  <c r="BE86" i="14"/>
  <c r="BA86" i="14" s="1"/>
  <c r="BF86" i="14"/>
  <c r="BB86" i="14" s="1"/>
  <c r="BM86" i="14"/>
  <c r="BI86" i="14" s="1"/>
  <c r="BN86" i="14"/>
  <c r="BJ86" i="14" s="1"/>
  <c r="BO86" i="14"/>
  <c r="BK86" i="14" s="1"/>
  <c r="BP86" i="14"/>
  <c r="BL86" i="14" s="1"/>
  <c r="V87" i="14"/>
  <c r="X87" i="14"/>
  <c r="Z87" i="14"/>
  <c r="AB87" i="14"/>
  <c r="BC87" i="14"/>
  <c r="AY87" i="14" s="1"/>
  <c r="BD87" i="14"/>
  <c r="AZ87" i="14" s="1"/>
  <c r="BE87" i="14"/>
  <c r="BA87" i="14" s="1"/>
  <c r="BF87" i="14"/>
  <c r="BB87" i="14" s="1"/>
  <c r="BM87" i="14"/>
  <c r="BI87" i="14" s="1"/>
  <c r="BN87" i="14"/>
  <c r="BJ87" i="14" s="1"/>
  <c r="BO87" i="14"/>
  <c r="BK87" i="14" s="1"/>
  <c r="BP87" i="14"/>
  <c r="BL87" i="14" s="1"/>
  <c r="V88" i="14"/>
  <c r="V128" i="14" s="1"/>
  <c r="V168" i="14" s="1"/>
  <c r="X88" i="14"/>
  <c r="Y88" i="14"/>
  <c r="Z88" i="14"/>
  <c r="AB88" i="14"/>
  <c r="AC88" i="14"/>
  <c r="BC88" i="14"/>
  <c r="AY88" i="14" s="1"/>
  <c r="BD88" i="14"/>
  <c r="AZ88" i="14" s="1"/>
  <c r="BE88" i="14"/>
  <c r="BA88" i="14" s="1"/>
  <c r="BF88" i="14"/>
  <c r="BB88" i="14" s="1"/>
  <c r="BM88" i="14"/>
  <c r="BI88" i="14" s="1"/>
  <c r="BN88" i="14"/>
  <c r="BJ88" i="14" s="1"/>
  <c r="BO88" i="14"/>
  <c r="BK88" i="14" s="1"/>
  <c r="BP88" i="14"/>
  <c r="BL88" i="14" s="1"/>
  <c r="V89" i="14"/>
  <c r="V129" i="14" s="1"/>
  <c r="V169" i="14" s="1"/>
  <c r="X89" i="14"/>
  <c r="Z89" i="14"/>
  <c r="AB89" i="14"/>
  <c r="BC89" i="14"/>
  <c r="AY89" i="14" s="1"/>
  <c r="BD89" i="14"/>
  <c r="AZ89" i="14" s="1"/>
  <c r="BE89" i="14"/>
  <c r="BA89" i="14" s="1"/>
  <c r="BF89" i="14"/>
  <c r="BB89" i="14" s="1"/>
  <c r="BM89" i="14"/>
  <c r="BI89" i="14" s="1"/>
  <c r="BN89" i="14"/>
  <c r="BJ89" i="14" s="1"/>
  <c r="BO89" i="14"/>
  <c r="BK89" i="14" s="1"/>
  <c r="BP89" i="14"/>
  <c r="BL89" i="14" s="1"/>
  <c r="V90" i="14"/>
  <c r="V130" i="14" s="1"/>
  <c r="V170" i="14" s="1"/>
  <c r="X90" i="14"/>
  <c r="Y90" i="14"/>
  <c r="Z90" i="14"/>
  <c r="AB90" i="14"/>
  <c r="AC90" i="14"/>
  <c r="BC90" i="14"/>
  <c r="AY90" i="14" s="1"/>
  <c r="BD90" i="14"/>
  <c r="AZ90" i="14" s="1"/>
  <c r="BE90" i="14"/>
  <c r="BA90" i="14" s="1"/>
  <c r="BF90" i="14"/>
  <c r="BB90" i="14" s="1"/>
  <c r="BM90" i="14"/>
  <c r="BI90" i="14" s="1"/>
  <c r="BN90" i="14"/>
  <c r="BJ90" i="14" s="1"/>
  <c r="BO90" i="14"/>
  <c r="BK90" i="14" s="1"/>
  <c r="BP90" i="14"/>
  <c r="BL90" i="14" s="1"/>
  <c r="V91" i="14"/>
  <c r="X91" i="14"/>
  <c r="Z91" i="14"/>
  <c r="AB91" i="14"/>
  <c r="BC91" i="14"/>
  <c r="AY91" i="14" s="1"/>
  <c r="BD91" i="14"/>
  <c r="AZ91" i="14" s="1"/>
  <c r="BE91" i="14"/>
  <c r="BA91" i="14" s="1"/>
  <c r="BF91" i="14"/>
  <c r="BB91" i="14" s="1"/>
  <c r="BM91" i="14"/>
  <c r="BI91" i="14" s="1"/>
  <c r="BN91" i="14"/>
  <c r="BJ91" i="14" s="1"/>
  <c r="BO91" i="14"/>
  <c r="BK91" i="14" s="1"/>
  <c r="BP91" i="14"/>
  <c r="BL91" i="14" s="1"/>
  <c r="V92" i="14"/>
  <c r="V132" i="14" s="1"/>
  <c r="V172" i="14" s="1"/>
  <c r="X92" i="14"/>
  <c r="Y92" i="14"/>
  <c r="Z92" i="14"/>
  <c r="AB92" i="14"/>
  <c r="AC92" i="14"/>
  <c r="BC92" i="14"/>
  <c r="AY92" i="14" s="1"/>
  <c r="BD92" i="14"/>
  <c r="AZ92" i="14" s="1"/>
  <c r="BE92" i="14"/>
  <c r="BA92" i="14" s="1"/>
  <c r="BF92" i="14"/>
  <c r="BB92" i="14" s="1"/>
  <c r="BM92" i="14"/>
  <c r="BI92" i="14" s="1"/>
  <c r="BN92" i="14"/>
  <c r="BJ92" i="14" s="1"/>
  <c r="BO92" i="14"/>
  <c r="BK92" i="14" s="1"/>
  <c r="BP92" i="14"/>
  <c r="BL92" i="14" s="1"/>
  <c r="V93" i="14"/>
  <c r="V133" i="14" s="1"/>
  <c r="V173" i="14" s="1"/>
  <c r="X93" i="14"/>
  <c r="Z93" i="14"/>
  <c r="AB93" i="14"/>
  <c r="BC93" i="14"/>
  <c r="AY93" i="14" s="1"/>
  <c r="BD93" i="14"/>
  <c r="AZ93" i="14" s="1"/>
  <c r="BE93" i="14"/>
  <c r="BA93" i="14" s="1"/>
  <c r="BF93" i="14"/>
  <c r="BB93" i="14" s="1"/>
  <c r="BM93" i="14"/>
  <c r="BI93" i="14" s="1"/>
  <c r="BN93" i="14"/>
  <c r="BJ93" i="14" s="1"/>
  <c r="BO93" i="14"/>
  <c r="BK93" i="14" s="1"/>
  <c r="BP93" i="14"/>
  <c r="BL93" i="14" s="1"/>
  <c r="V94" i="14"/>
  <c r="V134" i="14" s="1"/>
  <c r="V174" i="14" s="1"/>
  <c r="X94" i="14"/>
  <c r="Y94" i="14"/>
  <c r="Z94" i="14"/>
  <c r="AB94" i="14"/>
  <c r="AC94" i="14"/>
  <c r="BC94" i="14"/>
  <c r="AY94" i="14" s="1"/>
  <c r="BD94" i="14"/>
  <c r="AZ94" i="14" s="1"/>
  <c r="BE94" i="14"/>
  <c r="BA94" i="14" s="1"/>
  <c r="BF94" i="14"/>
  <c r="BB94" i="14" s="1"/>
  <c r="BM94" i="14"/>
  <c r="BI94" i="14" s="1"/>
  <c r="BN94" i="14"/>
  <c r="BJ94" i="14" s="1"/>
  <c r="BO94" i="14"/>
  <c r="BK94" i="14" s="1"/>
  <c r="BP94" i="14"/>
  <c r="BL94" i="14" s="1"/>
  <c r="V95" i="14"/>
  <c r="X95" i="14"/>
  <c r="Z95" i="14"/>
  <c r="AB95" i="14"/>
  <c r="BC95" i="14"/>
  <c r="AY95" i="14" s="1"/>
  <c r="BD95" i="14"/>
  <c r="AZ95" i="14" s="1"/>
  <c r="BE95" i="14"/>
  <c r="BA95" i="14" s="1"/>
  <c r="BF95" i="14"/>
  <c r="BB95" i="14" s="1"/>
  <c r="BM95" i="14"/>
  <c r="BI95" i="14" s="1"/>
  <c r="BN95" i="14"/>
  <c r="BJ95" i="14" s="1"/>
  <c r="BO95" i="14"/>
  <c r="BK95" i="14" s="1"/>
  <c r="BP95" i="14"/>
  <c r="BL95" i="14" s="1"/>
  <c r="V96" i="14"/>
  <c r="V136" i="14" s="1"/>
  <c r="V176" i="14" s="1"/>
  <c r="X96" i="14"/>
  <c r="Y96" i="14"/>
  <c r="Z96" i="14"/>
  <c r="AB96" i="14"/>
  <c r="AC96" i="14"/>
  <c r="BC96" i="14"/>
  <c r="AY96" i="14" s="1"/>
  <c r="BD96" i="14"/>
  <c r="AZ96" i="14" s="1"/>
  <c r="BE96" i="14"/>
  <c r="BA96" i="14" s="1"/>
  <c r="BF96" i="14"/>
  <c r="BB96" i="14" s="1"/>
  <c r="BM96" i="14"/>
  <c r="BI96" i="14" s="1"/>
  <c r="BN96" i="14"/>
  <c r="BJ96" i="14" s="1"/>
  <c r="BO96" i="14"/>
  <c r="BK96" i="14" s="1"/>
  <c r="BP96" i="14"/>
  <c r="BL96" i="14" s="1"/>
  <c r="V97" i="14"/>
  <c r="V137" i="14" s="1"/>
  <c r="X97" i="14"/>
  <c r="Z97" i="14"/>
  <c r="AB97" i="14"/>
  <c r="BC97" i="14"/>
  <c r="AY97" i="14" s="1"/>
  <c r="BD97" i="14"/>
  <c r="AZ97" i="14" s="1"/>
  <c r="BE97" i="14"/>
  <c r="BA97" i="14" s="1"/>
  <c r="BF97" i="14"/>
  <c r="BB97" i="14" s="1"/>
  <c r="BM97" i="14"/>
  <c r="BI97" i="14" s="1"/>
  <c r="BN97" i="14"/>
  <c r="BJ97" i="14" s="1"/>
  <c r="BO97" i="14"/>
  <c r="BK97" i="14" s="1"/>
  <c r="BP97" i="14"/>
  <c r="BL97" i="14" s="1"/>
  <c r="X98" i="14"/>
  <c r="Y98" i="14"/>
  <c r="Z98" i="14"/>
  <c r="AB98" i="14"/>
  <c r="AC98" i="14"/>
  <c r="BC98" i="14"/>
  <c r="AY98" i="14" s="1"/>
  <c r="BD98" i="14"/>
  <c r="AZ98" i="14" s="1"/>
  <c r="BE98" i="14"/>
  <c r="BA98" i="14" s="1"/>
  <c r="BF98" i="14"/>
  <c r="BB98" i="14" s="1"/>
  <c r="BM98" i="14"/>
  <c r="BI98" i="14" s="1"/>
  <c r="BN98" i="14"/>
  <c r="BJ98" i="14" s="1"/>
  <c r="BO98" i="14"/>
  <c r="BK98" i="14" s="1"/>
  <c r="BP98" i="14"/>
  <c r="BL98" i="14" s="1"/>
  <c r="X99" i="14"/>
  <c r="Y99" i="14"/>
  <c r="Z99" i="14"/>
  <c r="AB99" i="14"/>
  <c r="AC99" i="14"/>
  <c r="BC99" i="14"/>
  <c r="AY99" i="14" s="1"/>
  <c r="BD99" i="14"/>
  <c r="AZ99" i="14" s="1"/>
  <c r="BE99" i="14"/>
  <c r="BA99" i="14" s="1"/>
  <c r="BF99" i="14"/>
  <c r="BB99" i="14" s="1"/>
  <c r="BM99" i="14"/>
  <c r="BI99" i="14" s="1"/>
  <c r="BN99" i="14"/>
  <c r="BJ99" i="14" s="1"/>
  <c r="BO99" i="14"/>
  <c r="BK99" i="14" s="1"/>
  <c r="BP99" i="14"/>
  <c r="BL99" i="14" s="1"/>
  <c r="X100" i="14"/>
  <c r="Y100" i="14"/>
  <c r="Z100" i="14"/>
  <c r="AB100" i="14"/>
  <c r="AC100" i="14"/>
  <c r="BC100" i="14"/>
  <c r="AY100" i="14" s="1"/>
  <c r="BD100" i="14"/>
  <c r="AZ100" i="14" s="1"/>
  <c r="BE100" i="14"/>
  <c r="BA100" i="14" s="1"/>
  <c r="BF100" i="14"/>
  <c r="BB100" i="14" s="1"/>
  <c r="BM100" i="14"/>
  <c r="BI100" i="14" s="1"/>
  <c r="BN100" i="14"/>
  <c r="BJ100" i="14" s="1"/>
  <c r="BO100" i="14"/>
  <c r="BK100" i="14" s="1"/>
  <c r="BP100" i="14"/>
  <c r="BL100" i="14" s="1"/>
  <c r="X101" i="14"/>
  <c r="Y101" i="14"/>
  <c r="Z101" i="14"/>
  <c r="AB101" i="14"/>
  <c r="AC101" i="14"/>
  <c r="BC101" i="14"/>
  <c r="AY101" i="14" s="1"/>
  <c r="BD101" i="14"/>
  <c r="AZ101" i="14" s="1"/>
  <c r="BE101" i="14"/>
  <c r="BA101" i="14" s="1"/>
  <c r="BF101" i="14"/>
  <c r="BB101" i="14" s="1"/>
  <c r="BM101" i="14"/>
  <c r="BI101" i="14" s="1"/>
  <c r="BN101" i="14"/>
  <c r="BJ101" i="14" s="1"/>
  <c r="BO101" i="14"/>
  <c r="BK101" i="14" s="1"/>
  <c r="BP101" i="14"/>
  <c r="BL101" i="14" s="1"/>
  <c r="X102" i="14"/>
  <c r="Y102" i="14"/>
  <c r="Z102" i="14"/>
  <c r="AB102" i="14"/>
  <c r="AC102" i="14"/>
  <c r="BC102" i="14"/>
  <c r="AY102" i="14" s="1"/>
  <c r="BD102" i="14"/>
  <c r="AZ102" i="14" s="1"/>
  <c r="BE102" i="14"/>
  <c r="BA102" i="14" s="1"/>
  <c r="BF102" i="14"/>
  <c r="BB102" i="14" s="1"/>
  <c r="BM102" i="14"/>
  <c r="BI102" i="14" s="1"/>
  <c r="BN102" i="14"/>
  <c r="BJ102" i="14" s="1"/>
  <c r="BO102" i="14"/>
  <c r="BK102" i="14" s="1"/>
  <c r="BP102" i="14"/>
  <c r="BL102" i="14" s="1"/>
  <c r="X103" i="14"/>
  <c r="Y103" i="14"/>
  <c r="Z103" i="14"/>
  <c r="AB103" i="14"/>
  <c r="AC103" i="14"/>
  <c r="BC103" i="14"/>
  <c r="AY103" i="14" s="1"/>
  <c r="BD103" i="14"/>
  <c r="AZ103" i="14" s="1"/>
  <c r="BE103" i="14"/>
  <c r="BA103" i="14" s="1"/>
  <c r="BF103" i="14"/>
  <c r="BB103" i="14" s="1"/>
  <c r="BM103" i="14"/>
  <c r="BI103" i="14" s="1"/>
  <c r="BN103" i="14"/>
  <c r="BJ103" i="14" s="1"/>
  <c r="BO103" i="14"/>
  <c r="BK103" i="14" s="1"/>
  <c r="BP103" i="14"/>
  <c r="BL103" i="14" s="1"/>
  <c r="X104" i="14"/>
  <c r="Y104" i="14"/>
  <c r="Z104" i="14"/>
  <c r="AB104" i="14"/>
  <c r="AC104" i="14"/>
  <c r="BC104" i="14"/>
  <c r="AY104" i="14" s="1"/>
  <c r="BD104" i="14"/>
  <c r="AZ104" i="14" s="1"/>
  <c r="BE104" i="14"/>
  <c r="BA104" i="14" s="1"/>
  <c r="BF104" i="14"/>
  <c r="BB104" i="14" s="1"/>
  <c r="BM104" i="14"/>
  <c r="BI104" i="14" s="1"/>
  <c r="BN104" i="14"/>
  <c r="BJ104" i="14" s="1"/>
  <c r="BO104" i="14"/>
  <c r="BK104" i="14" s="1"/>
  <c r="BP104" i="14"/>
  <c r="BL104" i="14" s="1"/>
  <c r="X105" i="14"/>
  <c r="Y105" i="14"/>
  <c r="Z105" i="14"/>
  <c r="AB105" i="14"/>
  <c r="AC105" i="14"/>
  <c r="BC105" i="14"/>
  <c r="AY105" i="14" s="1"/>
  <c r="BD105" i="14"/>
  <c r="AZ105" i="14" s="1"/>
  <c r="BE105" i="14"/>
  <c r="BA105" i="14" s="1"/>
  <c r="BF105" i="14"/>
  <c r="BB105" i="14" s="1"/>
  <c r="BM105" i="14"/>
  <c r="BI105" i="14" s="1"/>
  <c r="BN105" i="14"/>
  <c r="BJ105" i="14" s="1"/>
  <c r="BO105" i="14"/>
  <c r="BK105" i="14" s="1"/>
  <c r="BP105" i="14"/>
  <c r="BL105" i="14" s="1"/>
  <c r="X106" i="14"/>
  <c r="Y106" i="14"/>
  <c r="Z106" i="14"/>
  <c r="AB106" i="14"/>
  <c r="AC106" i="14"/>
  <c r="BC106" i="14"/>
  <c r="AY106" i="14" s="1"/>
  <c r="BD106" i="14"/>
  <c r="AZ106" i="14" s="1"/>
  <c r="BE106" i="14"/>
  <c r="BA106" i="14" s="1"/>
  <c r="BF106" i="14"/>
  <c r="BB106" i="14" s="1"/>
  <c r="BM106" i="14"/>
  <c r="BI106" i="14" s="1"/>
  <c r="BN106" i="14"/>
  <c r="BJ106" i="14" s="1"/>
  <c r="BO106" i="14"/>
  <c r="BK106" i="14" s="1"/>
  <c r="BP106" i="14"/>
  <c r="BL106" i="14" s="1"/>
  <c r="X107" i="14"/>
  <c r="Y107" i="14"/>
  <c r="Z107" i="14"/>
  <c r="AB107" i="14"/>
  <c r="AC107" i="14"/>
  <c r="BC107" i="14"/>
  <c r="AY107" i="14" s="1"/>
  <c r="BD107" i="14"/>
  <c r="AZ107" i="14" s="1"/>
  <c r="BE107" i="14"/>
  <c r="BA107" i="14" s="1"/>
  <c r="BF107" i="14"/>
  <c r="BB107" i="14" s="1"/>
  <c r="BM107" i="14"/>
  <c r="BI107" i="14" s="1"/>
  <c r="BN107" i="14"/>
  <c r="BJ107" i="14" s="1"/>
  <c r="BO107" i="14"/>
  <c r="BK107" i="14" s="1"/>
  <c r="BP107" i="14"/>
  <c r="BL107" i="14" s="1"/>
  <c r="X108" i="14"/>
  <c r="Y108" i="14"/>
  <c r="Z108" i="14"/>
  <c r="AB108" i="14"/>
  <c r="AC108" i="14"/>
  <c r="BC108" i="14"/>
  <c r="AY108" i="14" s="1"/>
  <c r="BD108" i="14"/>
  <c r="AZ108" i="14" s="1"/>
  <c r="BE108" i="14"/>
  <c r="BA108" i="14" s="1"/>
  <c r="BF108" i="14"/>
  <c r="BB108" i="14" s="1"/>
  <c r="BM108" i="14"/>
  <c r="BI108" i="14" s="1"/>
  <c r="BN108" i="14"/>
  <c r="BJ108" i="14" s="1"/>
  <c r="BO108" i="14"/>
  <c r="BK108" i="14" s="1"/>
  <c r="BP108" i="14"/>
  <c r="BL108" i="14" s="1"/>
  <c r="X109" i="14"/>
  <c r="Y109" i="14"/>
  <c r="Z109" i="14"/>
  <c r="AB109" i="14"/>
  <c r="AC109" i="14"/>
  <c r="BC109" i="14"/>
  <c r="AY109" i="14" s="1"/>
  <c r="BD109" i="14"/>
  <c r="AZ109" i="14" s="1"/>
  <c r="BE109" i="14"/>
  <c r="BA109" i="14" s="1"/>
  <c r="BF109" i="14"/>
  <c r="BB109" i="14" s="1"/>
  <c r="BM109" i="14"/>
  <c r="BI109" i="14" s="1"/>
  <c r="BN109" i="14"/>
  <c r="BJ109" i="14" s="1"/>
  <c r="BO109" i="14"/>
  <c r="BK109" i="14" s="1"/>
  <c r="BP109" i="14"/>
  <c r="BL109" i="14" s="1"/>
  <c r="X110" i="14"/>
  <c r="Y110" i="14"/>
  <c r="Z110" i="14"/>
  <c r="AB110" i="14"/>
  <c r="AC110" i="14"/>
  <c r="BC110" i="14"/>
  <c r="AY110" i="14" s="1"/>
  <c r="BD110" i="14"/>
  <c r="AZ110" i="14" s="1"/>
  <c r="BE110" i="14"/>
  <c r="BA110" i="14" s="1"/>
  <c r="BF110" i="14"/>
  <c r="BB110" i="14" s="1"/>
  <c r="BM110" i="14"/>
  <c r="BI110" i="14" s="1"/>
  <c r="BN110" i="14"/>
  <c r="BJ110" i="14" s="1"/>
  <c r="BO110" i="14"/>
  <c r="BK110" i="14" s="1"/>
  <c r="BP110" i="14"/>
  <c r="BL110" i="14" s="1"/>
  <c r="X111" i="14"/>
  <c r="Z111" i="14"/>
  <c r="AB111" i="14"/>
  <c r="BC111" i="14"/>
  <c r="AY111" i="14" s="1"/>
  <c r="BD111" i="14"/>
  <c r="AZ111" i="14" s="1"/>
  <c r="BE111" i="14"/>
  <c r="BA111" i="14" s="1"/>
  <c r="BF111" i="14"/>
  <c r="BB111" i="14" s="1"/>
  <c r="BM111" i="14"/>
  <c r="BI111" i="14" s="1"/>
  <c r="BN111" i="14"/>
  <c r="BJ111" i="14" s="1"/>
  <c r="BO111" i="14"/>
  <c r="BK111" i="14" s="1"/>
  <c r="BP111" i="14"/>
  <c r="BL111" i="14" s="1"/>
  <c r="X112" i="14"/>
  <c r="Y112" i="14"/>
  <c r="Z112" i="14"/>
  <c r="AB112" i="14"/>
  <c r="AC112" i="14"/>
  <c r="BC112" i="14"/>
  <c r="AY112" i="14" s="1"/>
  <c r="BD112" i="14"/>
  <c r="AZ112" i="14" s="1"/>
  <c r="BE112" i="14"/>
  <c r="BA112" i="14" s="1"/>
  <c r="BF112" i="14"/>
  <c r="BB112" i="14" s="1"/>
  <c r="BM112" i="14"/>
  <c r="BI112" i="14" s="1"/>
  <c r="BN112" i="14"/>
  <c r="BJ112" i="14" s="1"/>
  <c r="BO112" i="14"/>
  <c r="BK112" i="14" s="1"/>
  <c r="BP112" i="14"/>
  <c r="BL112" i="14" s="1"/>
  <c r="X113" i="14"/>
  <c r="Z113" i="14"/>
  <c r="AB113" i="14"/>
  <c r="BC113" i="14"/>
  <c r="AY113" i="14" s="1"/>
  <c r="BD113" i="14"/>
  <c r="AZ113" i="14" s="1"/>
  <c r="BE113" i="14"/>
  <c r="BA113" i="14" s="1"/>
  <c r="BF113" i="14"/>
  <c r="BB113" i="14" s="1"/>
  <c r="BM113" i="14"/>
  <c r="BI113" i="14" s="1"/>
  <c r="BN113" i="14"/>
  <c r="BJ113" i="14" s="1"/>
  <c r="BO113" i="14"/>
  <c r="BK113" i="14" s="1"/>
  <c r="BP113" i="14"/>
  <c r="BL113" i="14" s="1"/>
  <c r="X114" i="14"/>
  <c r="Y114" i="14"/>
  <c r="Z114" i="14"/>
  <c r="AB114" i="14"/>
  <c r="AC114" i="14"/>
  <c r="BC114" i="14"/>
  <c r="AY114" i="14" s="1"/>
  <c r="BD114" i="14"/>
  <c r="AZ114" i="14" s="1"/>
  <c r="BE114" i="14"/>
  <c r="BA114" i="14" s="1"/>
  <c r="BF114" i="14"/>
  <c r="BB114" i="14" s="1"/>
  <c r="BM114" i="14"/>
  <c r="BI114" i="14" s="1"/>
  <c r="BN114" i="14"/>
  <c r="BJ114" i="14" s="1"/>
  <c r="BO114" i="14"/>
  <c r="BK114" i="14" s="1"/>
  <c r="BP114" i="14"/>
  <c r="BL114" i="14" s="1"/>
  <c r="X115" i="14"/>
  <c r="Y115" i="14"/>
  <c r="Z115" i="14"/>
  <c r="AB115" i="14"/>
  <c r="AC115" i="14"/>
  <c r="BC115" i="14"/>
  <c r="AY115" i="14" s="1"/>
  <c r="BD115" i="14"/>
  <c r="AZ115" i="14" s="1"/>
  <c r="BE115" i="14"/>
  <c r="BA115" i="14" s="1"/>
  <c r="BF115" i="14"/>
  <c r="BB115" i="14" s="1"/>
  <c r="BM115" i="14"/>
  <c r="BI115" i="14" s="1"/>
  <c r="BN115" i="14"/>
  <c r="BJ115" i="14" s="1"/>
  <c r="BO115" i="14"/>
  <c r="BK115" i="14" s="1"/>
  <c r="BP115" i="14"/>
  <c r="BL115" i="14" s="1"/>
  <c r="X116" i="14"/>
  <c r="Y116" i="14"/>
  <c r="Z116" i="14"/>
  <c r="AB116" i="14"/>
  <c r="AC116" i="14"/>
  <c r="BC116" i="14"/>
  <c r="AY116" i="14" s="1"/>
  <c r="BD116" i="14"/>
  <c r="AZ116" i="14" s="1"/>
  <c r="BE116" i="14"/>
  <c r="BA116" i="14" s="1"/>
  <c r="BF116" i="14"/>
  <c r="BB116" i="14" s="1"/>
  <c r="BM116" i="14"/>
  <c r="BI116" i="14" s="1"/>
  <c r="BN116" i="14"/>
  <c r="BJ116" i="14" s="1"/>
  <c r="BO116" i="14"/>
  <c r="BK116" i="14" s="1"/>
  <c r="BP116" i="14"/>
  <c r="BL116" i="14" s="1"/>
  <c r="X117" i="14"/>
  <c r="Z117" i="14"/>
  <c r="AB117" i="14"/>
  <c r="BC117" i="14"/>
  <c r="AY117" i="14" s="1"/>
  <c r="BD117" i="14"/>
  <c r="AZ117" i="14" s="1"/>
  <c r="BE117" i="14"/>
  <c r="BA117" i="14" s="1"/>
  <c r="BF117" i="14"/>
  <c r="BB117" i="14" s="1"/>
  <c r="BM117" i="14"/>
  <c r="BI117" i="14" s="1"/>
  <c r="BN117" i="14"/>
  <c r="BJ117" i="14" s="1"/>
  <c r="BO117" i="14"/>
  <c r="BK117" i="14" s="1"/>
  <c r="BP117" i="14"/>
  <c r="BL117" i="14" s="1"/>
  <c r="V118" i="14"/>
  <c r="V158" i="14" s="1"/>
  <c r="X118" i="14"/>
  <c r="Y118" i="14"/>
  <c r="Z118" i="14"/>
  <c r="AB118" i="14"/>
  <c r="AC118" i="14"/>
  <c r="BC118" i="14"/>
  <c r="AY118" i="14" s="1"/>
  <c r="BD118" i="14"/>
  <c r="AZ118" i="14" s="1"/>
  <c r="BE118" i="14"/>
  <c r="BA118" i="14" s="1"/>
  <c r="BF118" i="14"/>
  <c r="BB118" i="14" s="1"/>
  <c r="BM118" i="14"/>
  <c r="BI118" i="14" s="1"/>
  <c r="BN118" i="14"/>
  <c r="BJ118" i="14" s="1"/>
  <c r="BO118" i="14"/>
  <c r="BK118" i="14" s="1"/>
  <c r="BP118" i="14"/>
  <c r="BL118" i="14" s="1"/>
  <c r="V119" i="14"/>
  <c r="V159" i="14" s="1"/>
  <c r="X119" i="14"/>
  <c r="Y119" i="14"/>
  <c r="Z119" i="14"/>
  <c r="AB119" i="14"/>
  <c r="AC119" i="14"/>
  <c r="BC119" i="14"/>
  <c r="AY119" i="14" s="1"/>
  <c r="BD119" i="14"/>
  <c r="AZ119" i="14" s="1"/>
  <c r="BE119" i="14"/>
  <c r="BA119" i="14" s="1"/>
  <c r="BF119" i="14"/>
  <c r="BB119" i="14" s="1"/>
  <c r="BM119" i="14"/>
  <c r="BI119" i="14" s="1"/>
  <c r="BN119" i="14"/>
  <c r="BJ119" i="14" s="1"/>
  <c r="BO119" i="14"/>
  <c r="BK119" i="14" s="1"/>
  <c r="BP119" i="14"/>
  <c r="BL119" i="14" s="1"/>
  <c r="X120" i="14"/>
  <c r="Y120" i="14"/>
  <c r="Z120" i="14"/>
  <c r="AB120" i="14"/>
  <c r="AC120" i="14"/>
  <c r="BC120" i="14"/>
  <c r="AY120" i="14" s="1"/>
  <c r="BD120" i="14"/>
  <c r="AZ120" i="14" s="1"/>
  <c r="BE120" i="14"/>
  <c r="BA120" i="14" s="1"/>
  <c r="BF120" i="14"/>
  <c r="BB120" i="14" s="1"/>
  <c r="BM120" i="14"/>
  <c r="BI120" i="14" s="1"/>
  <c r="BN120" i="14"/>
  <c r="BJ120" i="14" s="1"/>
  <c r="BO120" i="14"/>
  <c r="BK120" i="14" s="1"/>
  <c r="BP120" i="14"/>
  <c r="BL120" i="14" s="1"/>
  <c r="V121" i="14"/>
  <c r="V161" i="14" s="1"/>
  <c r="X121" i="14"/>
  <c r="Z121" i="14"/>
  <c r="AB121" i="14"/>
  <c r="BC121" i="14"/>
  <c r="AY121" i="14" s="1"/>
  <c r="BD121" i="14"/>
  <c r="AZ121" i="14" s="1"/>
  <c r="BE121" i="14"/>
  <c r="BA121" i="14" s="1"/>
  <c r="BF121" i="14"/>
  <c r="BB121" i="14" s="1"/>
  <c r="BM121" i="14"/>
  <c r="BI121" i="14" s="1"/>
  <c r="BN121" i="14"/>
  <c r="BJ121" i="14" s="1"/>
  <c r="BO121" i="14"/>
  <c r="BK121" i="14" s="1"/>
  <c r="BP121" i="14"/>
  <c r="BL121" i="14" s="1"/>
  <c r="X122" i="14"/>
  <c r="Y122" i="14"/>
  <c r="Z122" i="14"/>
  <c r="AB122" i="14"/>
  <c r="AC122" i="14"/>
  <c r="BC122" i="14"/>
  <c r="AY122" i="14" s="1"/>
  <c r="BD122" i="14"/>
  <c r="AZ122" i="14" s="1"/>
  <c r="BE122" i="14"/>
  <c r="BA122" i="14" s="1"/>
  <c r="BF122" i="14"/>
  <c r="BB122" i="14" s="1"/>
  <c r="BM122" i="14"/>
  <c r="BI122" i="14" s="1"/>
  <c r="BN122" i="14"/>
  <c r="BJ122" i="14" s="1"/>
  <c r="BO122" i="14"/>
  <c r="BK122" i="14" s="1"/>
  <c r="BP122" i="14"/>
  <c r="BL122" i="14" s="1"/>
  <c r="X123" i="14"/>
  <c r="Y123" i="14"/>
  <c r="Z123" i="14"/>
  <c r="AB123" i="14"/>
  <c r="AC123" i="14"/>
  <c r="BC123" i="14"/>
  <c r="AY123" i="14" s="1"/>
  <c r="BD123" i="14"/>
  <c r="AZ123" i="14" s="1"/>
  <c r="BE123" i="14"/>
  <c r="BA123" i="14" s="1"/>
  <c r="BF123" i="14"/>
  <c r="BB123" i="14" s="1"/>
  <c r="BM123" i="14"/>
  <c r="BI123" i="14" s="1"/>
  <c r="BN123" i="14"/>
  <c r="BJ123" i="14" s="1"/>
  <c r="BO123" i="14"/>
  <c r="BK123" i="14" s="1"/>
  <c r="BP123" i="14"/>
  <c r="BL123" i="14" s="1"/>
  <c r="X124" i="14"/>
  <c r="Y124" i="14"/>
  <c r="Z124" i="14"/>
  <c r="AB124" i="14"/>
  <c r="AC124" i="14"/>
  <c r="BC124" i="14"/>
  <c r="AY124" i="14" s="1"/>
  <c r="BD124" i="14"/>
  <c r="AZ124" i="14" s="1"/>
  <c r="BE124" i="14"/>
  <c r="BA124" i="14" s="1"/>
  <c r="BF124" i="14"/>
  <c r="BB124" i="14" s="1"/>
  <c r="BM124" i="14"/>
  <c r="BI124" i="14" s="1"/>
  <c r="BN124" i="14"/>
  <c r="BJ124" i="14" s="1"/>
  <c r="BO124" i="14"/>
  <c r="BK124" i="14" s="1"/>
  <c r="BP124" i="14"/>
  <c r="BL124" i="14" s="1"/>
  <c r="X125" i="14"/>
  <c r="Z125" i="14"/>
  <c r="AB125" i="14"/>
  <c r="BC125" i="14"/>
  <c r="AY125" i="14" s="1"/>
  <c r="BD125" i="14"/>
  <c r="AZ125" i="14" s="1"/>
  <c r="BE125" i="14"/>
  <c r="BA125" i="14" s="1"/>
  <c r="BF125" i="14"/>
  <c r="BB125" i="14" s="1"/>
  <c r="BM125" i="14"/>
  <c r="BI125" i="14" s="1"/>
  <c r="BN125" i="14"/>
  <c r="BJ125" i="14" s="1"/>
  <c r="BO125" i="14"/>
  <c r="BK125" i="14" s="1"/>
  <c r="BP125" i="14"/>
  <c r="BL125" i="14" s="1"/>
  <c r="X126" i="14"/>
  <c r="Y126" i="14"/>
  <c r="Z126" i="14"/>
  <c r="AB126" i="14"/>
  <c r="AC126" i="14"/>
  <c r="BC126" i="14"/>
  <c r="AY126" i="14" s="1"/>
  <c r="BD126" i="14"/>
  <c r="AZ126" i="14" s="1"/>
  <c r="BE126" i="14"/>
  <c r="BA126" i="14" s="1"/>
  <c r="BF126" i="14"/>
  <c r="BB126" i="14" s="1"/>
  <c r="BM126" i="14"/>
  <c r="BI126" i="14" s="1"/>
  <c r="BN126" i="14"/>
  <c r="BJ126" i="14" s="1"/>
  <c r="BO126" i="14"/>
  <c r="BK126" i="14" s="1"/>
  <c r="BP126" i="14"/>
  <c r="BL126" i="14" s="1"/>
  <c r="V127" i="14"/>
  <c r="V167" i="14" s="1"/>
  <c r="X127" i="14"/>
  <c r="Z127" i="14"/>
  <c r="AB127" i="14"/>
  <c r="BC127" i="14"/>
  <c r="AY127" i="14" s="1"/>
  <c r="BD127" i="14"/>
  <c r="AZ127" i="14" s="1"/>
  <c r="BE127" i="14"/>
  <c r="BA127" i="14" s="1"/>
  <c r="BF127" i="14"/>
  <c r="BB127" i="14" s="1"/>
  <c r="BM127" i="14"/>
  <c r="BI127" i="14" s="1"/>
  <c r="BN127" i="14"/>
  <c r="BJ127" i="14" s="1"/>
  <c r="BO127" i="14"/>
  <c r="BK127" i="14" s="1"/>
  <c r="BP127" i="14"/>
  <c r="BL127" i="14" s="1"/>
  <c r="X128" i="14"/>
  <c r="Y128" i="14"/>
  <c r="Z128" i="14"/>
  <c r="AB128" i="14"/>
  <c r="AC128" i="14"/>
  <c r="BC128" i="14"/>
  <c r="AY128" i="14" s="1"/>
  <c r="BD128" i="14"/>
  <c r="AZ128" i="14" s="1"/>
  <c r="BE128" i="14"/>
  <c r="BA128" i="14" s="1"/>
  <c r="BF128" i="14"/>
  <c r="BB128" i="14" s="1"/>
  <c r="BM128" i="14"/>
  <c r="BI128" i="14" s="1"/>
  <c r="BN128" i="14"/>
  <c r="BJ128" i="14" s="1"/>
  <c r="BO128" i="14"/>
  <c r="BK128" i="14" s="1"/>
  <c r="BP128" i="14"/>
  <c r="BL128" i="14" s="1"/>
  <c r="X129" i="14"/>
  <c r="Z129" i="14"/>
  <c r="AB129" i="14"/>
  <c r="BC129" i="14"/>
  <c r="AY129" i="14" s="1"/>
  <c r="BD129" i="14"/>
  <c r="AZ129" i="14" s="1"/>
  <c r="BE129" i="14"/>
  <c r="BA129" i="14" s="1"/>
  <c r="BF129" i="14"/>
  <c r="BB129" i="14" s="1"/>
  <c r="BM129" i="14"/>
  <c r="BI129" i="14" s="1"/>
  <c r="BN129" i="14"/>
  <c r="BJ129" i="14" s="1"/>
  <c r="BO129" i="14"/>
  <c r="BK129" i="14" s="1"/>
  <c r="BP129" i="14"/>
  <c r="BL129" i="14" s="1"/>
  <c r="X130" i="14"/>
  <c r="Y130" i="14"/>
  <c r="Z130" i="14"/>
  <c r="AB130" i="14"/>
  <c r="AC130" i="14"/>
  <c r="BC130" i="14"/>
  <c r="AY130" i="14" s="1"/>
  <c r="BD130" i="14"/>
  <c r="AZ130" i="14" s="1"/>
  <c r="BE130" i="14"/>
  <c r="BA130" i="14" s="1"/>
  <c r="BF130" i="14"/>
  <c r="BB130" i="14" s="1"/>
  <c r="BM130" i="14"/>
  <c r="BI130" i="14" s="1"/>
  <c r="BN130" i="14"/>
  <c r="BJ130" i="14" s="1"/>
  <c r="BO130" i="14"/>
  <c r="BK130" i="14" s="1"/>
  <c r="BP130" i="14"/>
  <c r="BL130" i="14" s="1"/>
  <c r="V131" i="14"/>
  <c r="V171" i="14" s="1"/>
  <c r="X131" i="14"/>
  <c r="Z131" i="14"/>
  <c r="AB131" i="14"/>
  <c r="BC131" i="14"/>
  <c r="AY131" i="14" s="1"/>
  <c r="BD131" i="14"/>
  <c r="AZ131" i="14" s="1"/>
  <c r="BE131" i="14"/>
  <c r="BA131" i="14" s="1"/>
  <c r="BF131" i="14"/>
  <c r="BB131" i="14" s="1"/>
  <c r="BM131" i="14"/>
  <c r="BI131" i="14" s="1"/>
  <c r="BN131" i="14"/>
  <c r="BJ131" i="14" s="1"/>
  <c r="BO131" i="14"/>
  <c r="BK131" i="14" s="1"/>
  <c r="BP131" i="14"/>
  <c r="BL131" i="14" s="1"/>
  <c r="X132" i="14"/>
  <c r="Y132" i="14"/>
  <c r="Z132" i="14"/>
  <c r="AB132" i="14"/>
  <c r="AC132" i="14"/>
  <c r="BC132" i="14"/>
  <c r="AY132" i="14" s="1"/>
  <c r="BD132" i="14"/>
  <c r="AZ132" i="14" s="1"/>
  <c r="BE132" i="14"/>
  <c r="BA132" i="14" s="1"/>
  <c r="BF132" i="14"/>
  <c r="BB132" i="14" s="1"/>
  <c r="BM132" i="14"/>
  <c r="BI132" i="14" s="1"/>
  <c r="BN132" i="14"/>
  <c r="BJ132" i="14" s="1"/>
  <c r="BO132" i="14"/>
  <c r="BK132" i="14" s="1"/>
  <c r="BP132" i="14"/>
  <c r="BL132" i="14" s="1"/>
  <c r="X133" i="14"/>
  <c r="Z133" i="14"/>
  <c r="AB133" i="14"/>
  <c r="BC133" i="14"/>
  <c r="AY133" i="14" s="1"/>
  <c r="BD133" i="14"/>
  <c r="AZ133" i="14" s="1"/>
  <c r="BE133" i="14"/>
  <c r="BA133" i="14" s="1"/>
  <c r="BF133" i="14"/>
  <c r="BB133" i="14" s="1"/>
  <c r="BM133" i="14"/>
  <c r="BI133" i="14" s="1"/>
  <c r="BN133" i="14"/>
  <c r="BJ133" i="14" s="1"/>
  <c r="BO133" i="14"/>
  <c r="BK133" i="14" s="1"/>
  <c r="BP133" i="14"/>
  <c r="BL133" i="14" s="1"/>
  <c r="X134" i="14"/>
  <c r="Y134" i="14"/>
  <c r="Z134" i="14"/>
  <c r="AB134" i="14"/>
  <c r="AC134" i="14"/>
  <c r="BC134" i="14"/>
  <c r="AY134" i="14" s="1"/>
  <c r="BD134" i="14"/>
  <c r="AZ134" i="14" s="1"/>
  <c r="BE134" i="14"/>
  <c r="BA134" i="14" s="1"/>
  <c r="BF134" i="14"/>
  <c r="BB134" i="14" s="1"/>
  <c r="BM134" i="14"/>
  <c r="BI134" i="14" s="1"/>
  <c r="BN134" i="14"/>
  <c r="BJ134" i="14" s="1"/>
  <c r="BO134" i="14"/>
  <c r="BK134" i="14" s="1"/>
  <c r="BP134" i="14"/>
  <c r="BL134" i="14" s="1"/>
  <c r="V135" i="14"/>
  <c r="V175" i="14" s="1"/>
  <c r="X135" i="14"/>
  <c r="Z135" i="14"/>
  <c r="AB135" i="14"/>
  <c r="BC135" i="14"/>
  <c r="AY135" i="14" s="1"/>
  <c r="BD135" i="14"/>
  <c r="AZ135" i="14" s="1"/>
  <c r="BE135" i="14"/>
  <c r="BA135" i="14" s="1"/>
  <c r="BF135" i="14"/>
  <c r="BB135" i="14" s="1"/>
  <c r="BM135" i="14"/>
  <c r="BI135" i="14" s="1"/>
  <c r="BN135" i="14"/>
  <c r="BJ135" i="14" s="1"/>
  <c r="BO135" i="14"/>
  <c r="BK135" i="14" s="1"/>
  <c r="BP135" i="14"/>
  <c r="BL135" i="14" s="1"/>
  <c r="X136" i="14"/>
  <c r="Y136" i="14"/>
  <c r="Z136" i="14"/>
  <c r="AB136" i="14"/>
  <c r="AC136" i="14"/>
  <c r="BC136" i="14"/>
  <c r="AY136" i="14" s="1"/>
  <c r="BD136" i="14"/>
  <c r="AZ136" i="14" s="1"/>
  <c r="BE136" i="14"/>
  <c r="BA136" i="14" s="1"/>
  <c r="BF136" i="14"/>
  <c r="BB136" i="14" s="1"/>
  <c r="BM136" i="14"/>
  <c r="BI136" i="14" s="1"/>
  <c r="BN136" i="14"/>
  <c r="BJ136" i="14" s="1"/>
  <c r="BO136" i="14"/>
  <c r="BK136" i="14" s="1"/>
  <c r="BP136" i="14"/>
  <c r="BL136" i="14" s="1"/>
  <c r="X137" i="14"/>
  <c r="Z137" i="14"/>
  <c r="AB137" i="14"/>
  <c r="BC137" i="14"/>
  <c r="AY137" i="14" s="1"/>
  <c r="BD137" i="14"/>
  <c r="AZ137" i="14" s="1"/>
  <c r="BE137" i="14"/>
  <c r="BA137" i="14" s="1"/>
  <c r="BF137" i="14"/>
  <c r="BB137" i="14" s="1"/>
  <c r="BM137" i="14"/>
  <c r="BI137" i="14" s="1"/>
  <c r="BN137" i="14"/>
  <c r="BJ137" i="14" s="1"/>
  <c r="BO137" i="14"/>
  <c r="BK137" i="14" s="1"/>
  <c r="BP137" i="14"/>
  <c r="BL137" i="14" s="1"/>
  <c r="V138" i="14"/>
  <c r="X138" i="14"/>
  <c r="Y138" i="14"/>
  <c r="Z138" i="14"/>
  <c r="AB138" i="14"/>
  <c r="AC138" i="14"/>
  <c r="BC138" i="14"/>
  <c r="AY138" i="14" s="1"/>
  <c r="BD138" i="14"/>
  <c r="AZ138" i="14" s="1"/>
  <c r="BE138" i="14"/>
  <c r="BA138" i="14" s="1"/>
  <c r="BF138" i="14"/>
  <c r="BB138" i="14" s="1"/>
  <c r="BM138" i="14"/>
  <c r="BI138" i="14" s="1"/>
  <c r="BN138" i="14"/>
  <c r="BJ138" i="14" s="1"/>
  <c r="BO138" i="14"/>
  <c r="BK138" i="14" s="1"/>
  <c r="BP138" i="14"/>
  <c r="BL138" i="14" s="1"/>
  <c r="V139" i="14"/>
  <c r="X139" i="14"/>
  <c r="Y139" i="14"/>
  <c r="Z139" i="14"/>
  <c r="AB139" i="14"/>
  <c r="AC139" i="14"/>
  <c r="BC139" i="14"/>
  <c r="AY139" i="14" s="1"/>
  <c r="BD139" i="14"/>
  <c r="AZ139" i="14" s="1"/>
  <c r="BE139" i="14"/>
  <c r="BA139" i="14" s="1"/>
  <c r="BF139" i="14"/>
  <c r="BB139" i="14" s="1"/>
  <c r="BM139" i="14"/>
  <c r="BI139" i="14" s="1"/>
  <c r="BN139" i="14"/>
  <c r="BJ139" i="14" s="1"/>
  <c r="BO139" i="14"/>
  <c r="BK139" i="14" s="1"/>
  <c r="BP139" i="14"/>
  <c r="BL139" i="14" s="1"/>
  <c r="V140" i="14"/>
  <c r="X140" i="14"/>
  <c r="Y140" i="14"/>
  <c r="Z140" i="14"/>
  <c r="AB140" i="14"/>
  <c r="AC140" i="14"/>
  <c r="BC140" i="14"/>
  <c r="AY140" i="14" s="1"/>
  <c r="BD140" i="14"/>
  <c r="AZ140" i="14" s="1"/>
  <c r="BE140" i="14"/>
  <c r="BA140" i="14" s="1"/>
  <c r="BF140" i="14"/>
  <c r="BB140" i="14" s="1"/>
  <c r="BM140" i="14"/>
  <c r="BI140" i="14" s="1"/>
  <c r="BN140" i="14"/>
  <c r="BJ140" i="14" s="1"/>
  <c r="BO140" i="14"/>
  <c r="BK140" i="14" s="1"/>
  <c r="BP140" i="14"/>
  <c r="BL140" i="14" s="1"/>
  <c r="V141" i="14"/>
  <c r="X141" i="14"/>
  <c r="Y141" i="14"/>
  <c r="Z141" i="14"/>
  <c r="AB141" i="14"/>
  <c r="AC141" i="14"/>
  <c r="BC141" i="14"/>
  <c r="AY141" i="14" s="1"/>
  <c r="BD141" i="14"/>
  <c r="AZ141" i="14" s="1"/>
  <c r="BE141" i="14"/>
  <c r="BA141" i="14" s="1"/>
  <c r="BF141" i="14"/>
  <c r="BB141" i="14" s="1"/>
  <c r="BM141" i="14"/>
  <c r="BI141" i="14" s="1"/>
  <c r="BN141" i="14"/>
  <c r="BJ141" i="14" s="1"/>
  <c r="BO141" i="14"/>
  <c r="BK141" i="14" s="1"/>
  <c r="BP141" i="14"/>
  <c r="BL141" i="14" s="1"/>
  <c r="X142" i="14"/>
  <c r="Y142" i="14"/>
  <c r="Z142" i="14"/>
  <c r="AB142" i="14"/>
  <c r="AC142" i="14"/>
  <c r="BC142" i="14"/>
  <c r="AY142" i="14" s="1"/>
  <c r="BD142" i="14"/>
  <c r="AZ142" i="14" s="1"/>
  <c r="BE142" i="14"/>
  <c r="BA142" i="14" s="1"/>
  <c r="BF142" i="14"/>
  <c r="BB142" i="14" s="1"/>
  <c r="BM142" i="14"/>
  <c r="BI142" i="14" s="1"/>
  <c r="BN142" i="14"/>
  <c r="BJ142" i="14" s="1"/>
  <c r="BO142" i="14"/>
  <c r="BK142" i="14" s="1"/>
  <c r="BP142" i="14"/>
  <c r="BL142" i="14" s="1"/>
  <c r="V143" i="14"/>
  <c r="X143" i="14"/>
  <c r="Y143" i="14"/>
  <c r="Z143" i="14"/>
  <c r="AB143" i="14"/>
  <c r="AC143" i="14"/>
  <c r="BC143" i="14"/>
  <c r="AY143" i="14" s="1"/>
  <c r="BD143" i="14"/>
  <c r="AZ143" i="14" s="1"/>
  <c r="BE143" i="14"/>
  <c r="BA143" i="14" s="1"/>
  <c r="BF143" i="14"/>
  <c r="BB143" i="14" s="1"/>
  <c r="BM143" i="14"/>
  <c r="BI143" i="14" s="1"/>
  <c r="BN143" i="14"/>
  <c r="BJ143" i="14" s="1"/>
  <c r="BO143" i="14"/>
  <c r="BK143" i="14" s="1"/>
  <c r="BP143" i="14"/>
  <c r="BL143" i="14" s="1"/>
  <c r="V144" i="14"/>
  <c r="X144" i="14"/>
  <c r="Y144" i="14"/>
  <c r="Z144" i="14"/>
  <c r="AB144" i="14"/>
  <c r="AC144" i="14"/>
  <c r="BC144" i="14"/>
  <c r="AY144" i="14" s="1"/>
  <c r="BD144" i="14"/>
  <c r="AZ144" i="14" s="1"/>
  <c r="BE144" i="14"/>
  <c r="BA144" i="14" s="1"/>
  <c r="BF144" i="14"/>
  <c r="BB144" i="14" s="1"/>
  <c r="BM144" i="14"/>
  <c r="BI144" i="14" s="1"/>
  <c r="BN144" i="14"/>
  <c r="BJ144" i="14" s="1"/>
  <c r="BO144" i="14"/>
  <c r="BK144" i="14" s="1"/>
  <c r="BP144" i="14"/>
  <c r="BL144" i="14" s="1"/>
  <c r="V145" i="14"/>
  <c r="X145" i="14"/>
  <c r="Y145" i="14"/>
  <c r="Z145" i="14"/>
  <c r="AB145" i="14"/>
  <c r="AC145" i="14"/>
  <c r="BC145" i="14"/>
  <c r="AY145" i="14" s="1"/>
  <c r="BD145" i="14"/>
  <c r="AZ145" i="14" s="1"/>
  <c r="BE145" i="14"/>
  <c r="BA145" i="14" s="1"/>
  <c r="BF145" i="14"/>
  <c r="BB145" i="14" s="1"/>
  <c r="BM145" i="14"/>
  <c r="BI145" i="14" s="1"/>
  <c r="BN145" i="14"/>
  <c r="BJ145" i="14" s="1"/>
  <c r="BO145" i="14"/>
  <c r="BK145" i="14" s="1"/>
  <c r="BP145" i="14"/>
  <c r="BL145" i="14" s="1"/>
  <c r="V146" i="14"/>
  <c r="X146" i="14"/>
  <c r="Y146" i="14"/>
  <c r="Z146" i="14"/>
  <c r="AB146" i="14"/>
  <c r="AC146" i="14"/>
  <c r="BC146" i="14"/>
  <c r="AY146" i="14" s="1"/>
  <c r="BD146" i="14"/>
  <c r="AZ146" i="14" s="1"/>
  <c r="BE146" i="14"/>
  <c r="BA146" i="14" s="1"/>
  <c r="BF146" i="14"/>
  <c r="BB146" i="14" s="1"/>
  <c r="BM146" i="14"/>
  <c r="BI146" i="14" s="1"/>
  <c r="BN146" i="14"/>
  <c r="BJ146" i="14" s="1"/>
  <c r="BO146" i="14"/>
  <c r="BK146" i="14" s="1"/>
  <c r="BP146" i="14"/>
  <c r="BL146" i="14" s="1"/>
  <c r="V147" i="14"/>
  <c r="X147" i="14"/>
  <c r="Y147" i="14"/>
  <c r="Z147" i="14"/>
  <c r="AB147" i="14"/>
  <c r="AC147" i="14"/>
  <c r="BC147" i="14"/>
  <c r="AY147" i="14" s="1"/>
  <c r="BD147" i="14"/>
  <c r="AZ147" i="14" s="1"/>
  <c r="BE147" i="14"/>
  <c r="BA147" i="14" s="1"/>
  <c r="BF147" i="14"/>
  <c r="BB147" i="14" s="1"/>
  <c r="BM147" i="14"/>
  <c r="BI147" i="14" s="1"/>
  <c r="BN147" i="14"/>
  <c r="BJ147" i="14" s="1"/>
  <c r="BO147" i="14"/>
  <c r="BK147" i="14" s="1"/>
  <c r="BP147" i="14"/>
  <c r="BL147" i="14" s="1"/>
  <c r="X148" i="14"/>
  <c r="Y148" i="14"/>
  <c r="Z148" i="14"/>
  <c r="AB148" i="14"/>
  <c r="AC148" i="14"/>
  <c r="BC148" i="14"/>
  <c r="AY148" i="14" s="1"/>
  <c r="BD148" i="14"/>
  <c r="AZ148" i="14" s="1"/>
  <c r="BE148" i="14"/>
  <c r="BA148" i="14" s="1"/>
  <c r="BF148" i="14"/>
  <c r="BB148" i="14" s="1"/>
  <c r="BM148" i="14"/>
  <c r="BI148" i="14" s="1"/>
  <c r="BN148" i="14"/>
  <c r="BJ148" i="14" s="1"/>
  <c r="BO148" i="14"/>
  <c r="BK148" i="14" s="1"/>
  <c r="BP148" i="14"/>
  <c r="BL148" i="14" s="1"/>
  <c r="V149" i="14"/>
  <c r="X149" i="14"/>
  <c r="Y149" i="14"/>
  <c r="Z149" i="14"/>
  <c r="AB149" i="14"/>
  <c r="AC149" i="14"/>
  <c r="BC149" i="14"/>
  <c r="AY149" i="14" s="1"/>
  <c r="BD149" i="14"/>
  <c r="AZ149" i="14" s="1"/>
  <c r="BE149" i="14"/>
  <c r="BA149" i="14" s="1"/>
  <c r="BF149" i="14"/>
  <c r="BB149" i="14" s="1"/>
  <c r="BM149" i="14"/>
  <c r="BI149" i="14" s="1"/>
  <c r="BN149" i="14"/>
  <c r="BJ149" i="14" s="1"/>
  <c r="BO149" i="14"/>
  <c r="BK149" i="14" s="1"/>
  <c r="BP149" i="14"/>
  <c r="BL149" i="14" s="1"/>
  <c r="X150" i="14"/>
  <c r="Y150" i="14"/>
  <c r="Z150" i="14"/>
  <c r="AB150" i="14"/>
  <c r="AC150" i="14"/>
  <c r="BC150" i="14"/>
  <c r="AY150" i="14" s="1"/>
  <c r="BD150" i="14"/>
  <c r="AZ150" i="14" s="1"/>
  <c r="BE150" i="14"/>
  <c r="BA150" i="14" s="1"/>
  <c r="BF150" i="14"/>
  <c r="BB150" i="14" s="1"/>
  <c r="BM150" i="14"/>
  <c r="BI150" i="14" s="1"/>
  <c r="BN150" i="14"/>
  <c r="BJ150" i="14" s="1"/>
  <c r="BO150" i="14"/>
  <c r="BK150" i="14" s="1"/>
  <c r="BP150" i="14"/>
  <c r="BL150" i="14" s="1"/>
  <c r="V151" i="14"/>
  <c r="X151" i="14"/>
  <c r="Z151" i="14"/>
  <c r="AB151" i="14"/>
  <c r="BC151" i="14"/>
  <c r="AY151" i="14" s="1"/>
  <c r="BD151" i="14"/>
  <c r="AZ151" i="14" s="1"/>
  <c r="BE151" i="14"/>
  <c r="BA151" i="14" s="1"/>
  <c r="BF151" i="14"/>
  <c r="BB151" i="14" s="1"/>
  <c r="BM151" i="14"/>
  <c r="BI151" i="14" s="1"/>
  <c r="BN151" i="14"/>
  <c r="BJ151" i="14" s="1"/>
  <c r="BO151" i="14"/>
  <c r="BK151" i="14" s="1"/>
  <c r="BP151" i="14"/>
  <c r="BL151" i="14" s="1"/>
  <c r="X152" i="14"/>
  <c r="Y152" i="14"/>
  <c r="Z152" i="14"/>
  <c r="AB152" i="14"/>
  <c r="AC152" i="14"/>
  <c r="BC152" i="14"/>
  <c r="AY152" i="14" s="1"/>
  <c r="BD152" i="14"/>
  <c r="AZ152" i="14" s="1"/>
  <c r="BE152" i="14"/>
  <c r="BA152" i="14" s="1"/>
  <c r="BF152" i="14"/>
  <c r="BB152" i="14" s="1"/>
  <c r="BM152" i="14"/>
  <c r="BI152" i="14" s="1"/>
  <c r="BN152" i="14"/>
  <c r="BJ152" i="14" s="1"/>
  <c r="BO152" i="14"/>
  <c r="BK152" i="14" s="1"/>
  <c r="BP152" i="14"/>
  <c r="BL152" i="14" s="1"/>
  <c r="X153" i="14"/>
  <c r="Z153" i="14"/>
  <c r="AB153" i="14"/>
  <c r="BC153" i="14"/>
  <c r="AY153" i="14" s="1"/>
  <c r="BD153" i="14"/>
  <c r="AZ153" i="14" s="1"/>
  <c r="BE153" i="14"/>
  <c r="BA153" i="14" s="1"/>
  <c r="BF153" i="14"/>
  <c r="BB153" i="14" s="1"/>
  <c r="BM153" i="14"/>
  <c r="BI153" i="14" s="1"/>
  <c r="BN153" i="14"/>
  <c r="BJ153" i="14" s="1"/>
  <c r="BO153" i="14"/>
  <c r="BK153" i="14" s="1"/>
  <c r="BP153" i="14"/>
  <c r="BL153" i="14" s="1"/>
  <c r="V154" i="14"/>
  <c r="X154" i="14"/>
  <c r="Y154" i="14"/>
  <c r="Z154" i="14"/>
  <c r="AB154" i="14"/>
  <c r="AC154" i="14"/>
  <c r="BC154" i="14"/>
  <c r="AY154" i="14" s="1"/>
  <c r="BD154" i="14"/>
  <c r="AZ154" i="14" s="1"/>
  <c r="BE154" i="14"/>
  <c r="BA154" i="14" s="1"/>
  <c r="BF154" i="14"/>
  <c r="BB154" i="14" s="1"/>
  <c r="BM154" i="14"/>
  <c r="BI154" i="14" s="1"/>
  <c r="BN154" i="14"/>
  <c r="BJ154" i="14" s="1"/>
  <c r="BO154" i="14"/>
  <c r="BK154" i="14" s="1"/>
  <c r="BP154" i="14"/>
  <c r="BL154" i="14" s="1"/>
  <c r="X155" i="14"/>
  <c r="Y155" i="14"/>
  <c r="Z155" i="14"/>
  <c r="AB155" i="14"/>
  <c r="AC155" i="14"/>
  <c r="BC155" i="14"/>
  <c r="AY155" i="14" s="1"/>
  <c r="BD155" i="14"/>
  <c r="AZ155" i="14" s="1"/>
  <c r="BE155" i="14"/>
  <c r="BA155" i="14" s="1"/>
  <c r="BF155" i="14"/>
  <c r="BB155" i="14" s="1"/>
  <c r="BM155" i="14"/>
  <c r="BI155" i="14" s="1"/>
  <c r="BN155" i="14"/>
  <c r="BJ155" i="14" s="1"/>
  <c r="BO155" i="14"/>
  <c r="BK155" i="14" s="1"/>
  <c r="BP155" i="14"/>
  <c r="BL155" i="14" s="1"/>
  <c r="X156" i="14"/>
  <c r="Y156" i="14"/>
  <c r="Z156" i="14"/>
  <c r="AB156" i="14"/>
  <c r="AC156" i="14"/>
  <c r="BC156" i="14"/>
  <c r="AY156" i="14" s="1"/>
  <c r="BD156" i="14"/>
  <c r="AZ156" i="14" s="1"/>
  <c r="BE156" i="14"/>
  <c r="BA156" i="14" s="1"/>
  <c r="BF156" i="14"/>
  <c r="BB156" i="14" s="1"/>
  <c r="BM156" i="14"/>
  <c r="BI156" i="14" s="1"/>
  <c r="BN156" i="14"/>
  <c r="BJ156" i="14" s="1"/>
  <c r="BO156" i="14"/>
  <c r="BK156" i="14" s="1"/>
  <c r="BP156" i="14"/>
  <c r="BL156" i="14" s="1"/>
  <c r="X157" i="14"/>
  <c r="Y157" i="14"/>
  <c r="Z157" i="14"/>
  <c r="AB157" i="14"/>
  <c r="AC157" i="14"/>
  <c r="BC157" i="14"/>
  <c r="AY157" i="14" s="1"/>
  <c r="BD157" i="14"/>
  <c r="AZ157" i="14" s="1"/>
  <c r="BE157" i="14"/>
  <c r="BA157" i="14" s="1"/>
  <c r="BF157" i="14"/>
  <c r="BB157" i="14" s="1"/>
  <c r="BM157" i="14"/>
  <c r="BI157" i="14" s="1"/>
  <c r="BN157" i="14"/>
  <c r="BJ157" i="14" s="1"/>
  <c r="BO157" i="14"/>
  <c r="BK157" i="14" s="1"/>
  <c r="BP157" i="14"/>
  <c r="BL157" i="14" s="1"/>
  <c r="Y158" i="14"/>
  <c r="AC158" i="14"/>
  <c r="BC158" i="14"/>
  <c r="AY158" i="14" s="1"/>
  <c r="BD158" i="14"/>
  <c r="AZ158" i="14" s="1"/>
  <c r="BE158" i="14"/>
  <c r="BA158" i="14" s="1"/>
  <c r="BF158" i="14"/>
  <c r="BB158" i="14" s="1"/>
  <c r="BM158" i="14"/>
  <c r="BI158" i="14" s="1"/>
  <c r="BN158" i="14"/>
  <c r="BJ158" i="14" s="1"/>
  <c r="BO158" i="14"/>
  <c r="BK158" i="14" s="1"/>
  <c r="BP158" i="14"/>
  <c r="BL158" i="14" s="1"/>
  <c r="X159" i="14"/>
  <c r="Y159" i="14"/>
  <c r="Z159" i="14"/>
  <c r="AB159" i="14"/>
  <c r="AC159" i="14"/>
  <c r="BC159" i="14"/>
  <c r="AY159" i="14" s="1"/>
  <c r="BD159" i="14"/>
  <c r="AZ159" i="14" s="1"/>
  <c r="BE159" i="14"/>
  <c r="BA159" i="14" s="1"/>
  <c r="BF159" i="14"/>
  <c r="BB159" i="14" s="1"/>
  <c r="BM159" i="14"/>
  <c r="BI159" i="14" s="1"/>
  <c r="BN159" i="14"/>
  <c r="BJ159" i="14" s="1"/>
  <c r="BO159" i="14"/>
  <c r="BK159" i="14" s="1"/>
  <c r="BP159" i="14"/>
  <c r="BL159" i="14" s="1"/>
  <c r="X160" i="14"/>
  <c r="Y160" i="14"/>
  <c r="Z160" i="14"/>
  <c r="AB160" i="14"/>
  <c r="AC160" i="14"/>
  <c r="BC160" i="14"/>
  <c r="AY160" i="14" s="1"/>
  <c r="BD160" i="14"/>
  <c r="AZ160" i="14" s="1"/>
  <c r="BE160" i="14"/>
  <c r="BA160" i="14" s="1"/>
  <c r="BF160" i="14"/>
  <c r="BB160" i="14" s="1"/>
  <c r="BM160" i="14"/>
  <c r="BI160" i="14" s="1"/>
  <c r="BN160" i="14"/>
  <c r="BJ160" i="14" s="1"/>
  <c r="BO160" i="14"/>
  <c r="BK160" i="14" s="1"/>
  <c r="BP160" i="14"/>
  <c r="BL160" i="14" s="1"/>
  <c r="X161" i="14"/>
  <c r="Y161" i="14"/>
  <c r="Z161" i="14"/>
  <c r="AB161" i="14"/>
  <c r="AC161" i="14"/>
  <c r="BC161" i="14"/>
  <c r="AY161" i="14" s="1"/>
  <c r="BD161" i="14"/>
  <c r="AZ161" i="14" s="1"/>
  <c r="BE161" i="14"/>
  <c r="BA161" i="14" s="1"/>
  <c r="BF161" i="14"/>
  <c r="BB161" i="14" s="1"/>
  <c r="BM161" i="14"/>
  <c r="BI161" i="14" s="1"/>
  <c r="BN161" i="14"/>
  <c r="BJ161" i="14" s="1"/>
  <c r="BO161" i="14"/>
  <c r="BK161" i="14" s="1"/>
  <c r="BP161" i="14"/>
  <c r="BL161" i="14" s="1"/>
  <c r="X162" i="14"/>
  <c r="Y162" i="14"/>
  <c r="Z162" i="14"/>
  <c r="AB162" i="14"/>
  <c r="AC162" i="14"/>
  <c r="BC162" i="14"/>
  <c r="AY162" i="14" s="1"/>
  <c r="BD162" i="14"/>
  <c r="AZ162" i="14" s="1"/>
  <c r="BE162" i="14"/>
  <c r="BA162" i="14" s="1"/>
  <c r="BF162" i="14"/>
  <c r="BB162" i="14" s="1"/>
  <c r="BM162" i="14"/>
  <c r="BI162" i="14" s="1"/>
  <c r="BN162" i="14"/>
  <c r="BJ162" i="14" s="1"/>
  <c r="BO162" i="14"/>
  <c r="BK162" i="14" s="1"/>
  <c r="BP162" i="14"/>
  <c r="BL162" i="14" s="1"/>
  <c r="X163" i="14"/>
  <c r="Y163" i="14"/>
  <c r="Z163" i="14"/>
  <c r="AB163" i="14"/>
  <c r="AC163" i="14"/>
  <c r="BC163" i="14"/>
  <c r="AY163" i="14" s="1"/>
  <c r="BD163" i="14"/>
  <c r="AZ163" i="14" s="1"/>
  <c r="BE163" i="14"/>
  <c r="BA163" i="14" s="1"/>
  <c r="BF163" i="14"/>
  <c r="BB163" i="14" s="1"/>
  <c r="BM163" i="14"/>
  <c r="BI163" i="14" s="1"/>
  <c r="BN163" i="14"/>
  <c r="BJ163" i="14" s="1"/>
  <c r="BO163" i="14"/>
  <c r="BK163" i="14" s="1"/>
  <c r="BP163" i="14"/>
  <c r="BL163" i="14" s="1"/>
  <c r="X164" i="14"/>
  <c r="Y164" i="14"/>
  <c r="Z164" i="14"/>
  <c r="AB164" i="14"/>
  <c r="AC164" i="14"/>
  <c r="BC164" i="14"/>
  <c r="AY164" i="14" s="1"/>
  <c r="BD164" i="14"/>
  <c r="AZ164" i="14" s="1"/>
  <c r="BE164" i="14"/>
  <c r="BA164" i="14" s="1"/>
  <c r="BF164" i="14"/>
  <c r="BB164" i="14" s="1"/>
  <c r="BM164" i="14"/>
  <c r="BI164" i="14" s="1"/>
  <c r="BN164" i="14"/>
  <c r="BJ164" i="14" s="1"/>
  <c r="BO164" i="14"/>
  <c r="BK164" i="14" s="1"/>
  <c r="BP164" i="14"/>
  <c r="BL164" i="14" s="1"/>
  <c r="X165" i="14"/>
  <c r="Y165" i="14"/>
  <c r="Z165" i="14"/>
  <c r="AB165" i="14"/>
  <c r="AC165" i="14"/>
  <c r="BC165" i="14"/>
  <c r="AY165" i="14" s="1"/>
  <c r="BD165" i="14"/>
  <c r="AZ165" i="14" s="1"/>
  <c r="BE165" i="14"/>
  <c r="BA165" i="14" s="1"/>
  <c r="BF165" i="14"/>
  <c r="BB165" i="14" s="1"/>
  <c r="BM165" i="14"/>
  <c r="BI165" i="14" s="1"/>
  <c r="BN165" i="14"/>
  <c r="BJ165" i="14" s="1"/>
  <c r="BO165" i="14"/>
  <c r="BK165" i="14" s="1"/>
  <c r="BP165" i="14"/>
  <c r="BL165" i="14" s="1"/>
  <c r="X166" i="14"/>
  <c r="Y166" i="14"/>
  <c r="Z166" i="14"/>
  <c r="AB166" i="14"/>
  <c r="AC166" i="14"/>
  <c r="BC166" i="14"/>
  <c r="AY166" i="14" s="1"/>
  <c r="BD166" i="14"/>
  <c r="AZ166" i="14" s="1"/>
  <c r="BE166" i="14"/>
  <c r="BA166" i="14" s="1"/>
  <c r="BF166" i="14"/>
  <c r="BB166" i="14" s="1"/>
  <c r="BM166" i="14"/>
  <c r="BI166" i="14" s="1"/>
  <c r="BN166" i="14"/>
  <c r="BJ166" i="14" s="1"/>
  <c r="BO166" i="14"/>
  <c r="BK166" i="14" s="1"/>
  <c r="BP166" i="14"/>
  <c r="BL166" i="14" s="1"/>
  <c r="X167" i="14"/>
  <c r="Y167" i="14"/>
  <c r="Z167" i="14"/>
  <c r="AB167" i="14"/>
  <c r="AC167" i="14"/>
  <c r="BC167" i="14"/>
  <c r="AY167" i="14" s="1"/>
  <c r="BD167" i="14"/>
  <c r="AZ167" i="14" s="1"/>
  <c r="BE167" i="14"/>
  <c r="BA167" i="14" s="1"/>
  <c r="BF167" i="14"/>
  <c r="BB167" i="14" s="1"/>
  <c r="BM167" i="14"/>
  <c r="BI167" i="14" s="1"/>
  <c r="BN167" i="14"/>
  <c r="BJ167" i="14" s="1"/>
  <c r="BO167" i="14"/>
  <c r="BK167" i="14" s="1"/>
  <c r="BP167" i="14"/>
  <c r="BL167" i="14" s="1"/>
  <c r="X168" i="14"/>
  <c r="Y168" i="14"/>
  <c r="Z168" i="14"/>
  <c r="AB168" i="14"/>
  <c r="AC168" i="14"/>
  <c r="BC168" i="14"/>
  <c r="AY168" i="14" s="1"/>
  <c r="BD168" i="14"/>
  <c r="AZ168" i="14" s="1"/>
  <c r="BE168" i="14"/>
  <c r="BA168" i="14" s="1"/>
  <c r="BF168" i="14"/>
  <c r="BB168" i="14" s="1"/>
  <c r="BM168" i="14"/>
  <c r="BI168" i="14" s="1"/>
  <c r="BN168" i="14"/>
  <c r="BJ168" i="14" s="1"/>
  <c r="BO168" i="14"/>
  <c r="BK168" i="14" s="1"/>
  <c r="BP168" i="14"/>
  <c r="BL168" i="14" s="1"/>
  <c r="X169" i="14"/>
  <c r="Y169" i="14"/>
  <c r="Z169" i="14"/>
  <c r="AB169" i="14"/>
  <c r="AC169" i="14"/>
  <c r="BC169" i="14"/>
  <c r="AY169" i="14" s="1"/>
  <c r="BD169" i="14"/>
  <c r="AZ169" i="14" s="1"/>
  <c r="BE169" i="14"/>
  <c r="BA169" i="14" s="1"/>
  <c r="BF169" i="14"/>
  <c r="BB169" i="14" s="1"/>
  <c r="BM169" i="14"/>
  <c r="BI169" i="14" s="1"/>
  <c r="BN169" i="14"/>
  <c r="BJ169" i="14" s="1"/>
  <c r="BO169" i="14"/>
  <c r="BK169" i="14" s="1"/>
  <c r="BP169" i="14"/>
  <c r="BL169" i="14" s="1"/>
  <c r="X170" i="14"/>
  <c r="Y170" i="14"/>
  <c r="Z170" i="14"/>
  <c r="AB170" i="14"/>
  <c r="AC170" i="14"/>
  <c r="BC170" i="14"/>
  <c r="AY170" i="14" s="1"/>
  <c r="BD170" i="14"/>
  <c r="AZ170" i="14" s="1"/>
  <c r="BE170" i="14"/>
  <c r="BA170" i="14" s="1"/>
  <c r="BF170" i="14"/>
  <c r="BB170" i="14" s="1"/>
  <c r="BM170" i="14"/>
  <c r="BI170" i="14" s="1"/>
  <c r="BN170" i="14"/>
  <c r="BJ170" i="14" s="1"/>
  <c r="BO170" i="14"/>
  <c r="BK170" i="14" s="1"/>
  <c r="BP170" i="14"/>
  <c r="BL170" i="14" s="1"/>
  <c r="X171" i="14"/>
  <c r="Y171" i="14"/>
  <c r="Z171" i="14"/>
  <c r="AB171" i="14"/>
  <c r="AC171" i="14"/>
  <c r="BC171" i="14"/>
  <c r="AY171" i="14" s="1"/>
  <c r="BD171" i="14"/>
  <c r="AZ171" i="14" s="1"/>
  <c r="BE171" i="14"/>
  <c r="BA171" i="14" s="1"/>
  <c r="BF171" i="14"/>
  <c r="BB171" i="14" s="1"/>
  <c r="BM171" i="14"/>
  <c r="BI171" i="14" s="1"/>
  <c r="BN171" i="14"/>
  <c r="BJ171" i="14" s="1"/>
  <c r="BO171" i="14"/>
  <c r="BK171" i="14" s="1"/>
  <c r="BP171" i="14"/>
  <c r="BL171" i="14" s="1"/>
  <c r="X172" i="14"/>
  <c r="Y172" i="14"/>
  <c r="Z172" i="14"/>
  <c r="AB172" i="14"/>
  <c r="AC172" i="14"/>
  <c r="BC172" i="14"/>
  <c r="AY172" i="14" s="1"/>
  <c r="BD172" i="14"/>
  <c r="AZ172" i="14" s="1"/>
  <c r="BE172" i="14"/>
  <c r="BA172" i="14" s="1"/>
  <c r="BF172" i="14"/>
  <c r="BB172" i="14" s="1"/>
  <c r="BM172" i="14"/>
  <c r="BI172" i="14" s="1"/>
  <c r="BN172" i="14"/>
  <c r="BJ172" i="14" s="1"/>
  <c r="BO172" i="14"/>
  <c r="BK172" i="14" s="1"/>
  <c r="BP172" i="14"/>
  <c r="BL172" i="14" s="1"/>
  <c r="X173" i="14"/>
  <c r="Y173" i="14"/>
  <c r="Z173" i="14"/>
  <c r="AB173" i="14"/>
  <c r="AC173" i="14"/>
  <c r="BC173" i="14"/>
  <c r="AY173" i="14" s="1"/>
  <c r="BD173" i="14"/>
  <c r="AZ173" i="14" s="1"/>
  <c r="BE173" i="14"/>
  <c r="BA173" i="14" s="1"/>
  <c r="BF173" i="14"/>
  <c r="BB173" i="14" s="1"/>
  <c r="BM173" i="14"/>
  <c r="BI173" i="14" s="1"/>
  <c r="BN173" i="14"/>
  <c r="BJ173" i="14" s="1"/>
  <c r="BO173" i="14"/>
  <c r="BK173" i="14" s="1"/>
  <c r="BP173" i="14"/>
  <c r="BL173" i="14" s="1"/>
  <c r="X174" i="14"/>
  <c r="Y174" i="14"/>
  <c r="Z174" i="14"/>
  <c r="AB174" i="14"/>
  <c r="AC174" i="14"/>
  <c r="BC174" i="14"/>
  <c r="AY174" i="14" s="1"/>
  <c r="BD174" i="14"/>
  <c r="AZ174" i="14" s="1"/>
  <c r="BE174" i="14"/>
  <c r="BA174" i="14" s="1"/>
  <c r="BF174" i="14"/>
  <c r="BB174" i="14" s="1"/>
  <c r="BM174" i="14"/>
  <c r="BI174" i="14" s="1"/>
  <c r="BN174" i="14"/>
  <c r="BJ174" i="14" s="1"/>
  <c r="BO174" i="14"/>
  <c r="BK174" i="14" s="1"/>
  <c r="BP174" i="14"/>
  <c r="BL174" i="14" s="1"/>
  <c r="X175" i="14"/>
  <c r="Y175" i="14"/>
  <c r="Z175" i="14"/>
  <c r="AB175" i="14"/>
  <c r="AC175" i="14"/>
  <c r="BC175" i="14"/>
  <c r="AY175" i="14" s="1"/>
  <c r="BD175" i="14"/>
  <c r="AZ175" i="14" s="1"/>
  <c r="BE175" i="14"/>
  <c r="BA175" i="14" s="1"/>
  <c r="BF175" i="14"/>
  <c r="BB175" i="14" s="1"/>
  <c r="BM175" i="14"/>
  <c r="BI175" i="14" s="1"/>
  <c r="BN175" i="14"/>
  <c r="BJ175" i="14" s="1"/>
  <c r="BO175" i="14"/>
  <c r="BK175" i="14" s="1"/>
  <c r="BP175" i="14"/>
  <c r="BL175" i="14" s="1"/>
  <c r="X176" i="14"/>
  <c r="Y176" i="14"/>
  <c r="Z176" i="14"/>
  <c r="AB176" i="14"/>
  <c r="AC176" i="14"/>
  <c r="BC176" i="14"/>
  <c r="AY176" i="14" s="1"/>
  <c r="BD176" i="14"/>
  <c r="AZ176" i="14" s="1"/>
  <c r="BE176" i="14"/>
  <c r="BA176" i="14" s="1"/>
  <c r="BF176" i="14"/>
  <c r="BB176" i="14" s="1"/>
  <c r="BM176" i="14"/>
  <c r="BI176" i="14" s="1"/>
  <c r="BN176" i="14"/>
  <c r="BJ176" i="14" s="1"/>
  <c r="BO176" i="14"/>
  <c r="BK176" i="14" s="1"/>
  <c r="BP176" i="14"/>
  <c r="BL176" i="14" s="1"/>
  <c r="V177" i="14"/>
  <c r="X177" i="14"/>
  <c r="Y177" i="14"/>
  <c r="Z177" i="14"/>
  <c r="AB177" i="14"/>
  <c r="AC177" i="14"/>
  <c r="BC177" i="14"/>
  <c r="AY177" i="14" s="1"/>
  <c r="BD177" i="14"/>
  <c r="AZ177" i="14" s="1"/>
  <c r="BE177" i="14"/>
  <c r="BA177" i="14" s="1"/>
  <c r="BF177" i="14"/>
  <c r="BB177" i="14" s="1"/>
  <c r="BM177" i="14"/>
  <c r="BI177" i="14" s="1"/>
  <c r="BN177" i="14"/>
  <c r="BJ177" i="14" s="1"/>
  <c r="BO177" i="14"/>
  <c r="BK177" i="14" s="1"/>
  <c r="BP177" i="14"/>
  <c r="BL177" i="14" s="1"/>
  <c r="V178" i="14"/>
  <c r="X178" i="14"/>
  <c r="Y178" i="14"/>
  <c r="Z178" i="14"/>
  <c r="AB178" i="14"/>
  <c r="AC178" i="14"/>
  <c r="BC178" i="14"/>
  <c r="AY178" i="14" s="1"/>
  <c r="BD178" i="14"/>
  <c r="AZ178" i="14" s="1"/>
  <c r="BE178" i="14"/>
  <c r="BA178" i="14" s="1"/>
  <c r="BF178" i="14"/>
  <c r="BB178" i="14" s="1"/>
  <c r="BM178" i="14"/>
  <c r="BI178" i="14" s="1"/>
  <c r="BN178" i="14"/>
  <c r="BJ178" i="14" s="1"/>
  <c r="BO178" i="14"/>
  <c r="BK178" i="14" s="1"/>
  <c r="BP178" i="14"/>
  <c r="BL178" i="14" s="1"/>
  <c r="V179" i="14"/>
  <c r="X179" i="14"/>
  <c r="Y179" i="14"/>
  <c r="Z179" i="14"/>
  <c r="AB179" i="14"/>
  <c r="AC179" i="14"/>
  <c r="BC179" i="14"/>
  <c r="AY179" i="14" s="1"/>
  <c r="BD179" i="14"/>
  <c r="AZ179" i="14" s="1"/>
  <c r="BE179" i="14"/>
  <c r="BA179" i="14" s="1"/>
  <c r="BF179" i="14"/>
  <c r="BB179" i="14" s="1"/>
  <c r="BM179" i="14"/>
  <c r="BI179" i="14" s="1"/>
  <c r="BN179" i="14"/>
  <c r="BJ179" i="14" s="1"/>
  <c r="BO179" i="14"/>
  <c r="BK179" i="14" s="1"/>
  <c r="BP179" i="14"/>
  <c r="BL179" i="14" s="1"/>
  <c r="V180" i="14"/>
  <c r="X180" i="14"/>
  <c r="Y180" i="14"/>
  <c r="Z180" i="14"/>
  <c r="AB180" i="14"/>
  <c r="AC180" i="14"/>
  <c r="BC180" i="14"/>
  <c r="AY180" i="14" s="1"/>
  <c r="BD180" i="14"/>
  <c r="AZ180" i="14" s="1"/>
  <c r="BE180" i="14"/>
  <c r="BA180" i="14" s="1"/>
  <c r="BF180" i="14"/>
  <c r="BB180" i="14" s="1"/>
  <c r="BM180" i="14"/>
  <c r="BI180" i="14" s="1"/>
  <c r="BN180" i="14"/>
  <c r="BJ180" i="14" s="1"/>
  <c r="BO180" i="14"/>
  <c r="BK180" i="14" s="1"/>
  <c r="BP180" i="14"/>
  <c r="BL180" i="14" s="1"/>
  <c r="V181" i="14"/>
  <c r="X181" i="14"/>
  <c r="Y181" i="14"/>
  <c r="Z181" i="14"/>
  <c r="AB181" i="14"/>
  <c r="AC181" i="14"/>
  <c r="BC181" i="14"/>
  <c r="AY181" i="14" s="1"/>
  <c r="BD181" i="14"/>
  <c r="AZ181" i="14" s="1"/>
  <c r="BE181" i="14"/>
  <c r="BA181" i="14" s="1"/>
  <c r="BF181" i="14"/>
  <c r="BB181" i="14" s="1"/>
  <c r="BM181" i="14"/>
  <c r="BI181" i="14" s="1"/>
  <c r="BN181" i="14"/>
  <c r="BJ181" i="14" s="1"/>
  <c r="BO181" i="14"/>
  <c r="BK181" i="14" s="1"/>
  <c r="BP181" i="14"/>
  <c r="BL181" i="14" s="1"/>
  <c r="V182" i="14"/>
  <c r="X182" i="14"/>
  <c r="Y182" i="14"/>
  <c r="Z182" i="14"/>
  <c r="AB182" i="14"/>
  <c r="AC182" i="14"/>
  <c r="BC182" i="14"/>
  <c r="AY182" i="14" s="1"/>
  <c r="BD182" i="14"/>
  <c r="AZ182" i="14" s="1"/>
  <c r="BE182" i="14"/>
  <c r="BA182" i="14" s="1"/>
  <c r="BF182" i="14"/>
  <c r="BB182" i="14" s="1"/>
  <c r="BM182" i="14"/>
  <c r="BI182" i="14" s="1"/>
  <c r="BN182" i="14"/>
  <c r="BJ182" i="14" s="1"/>
  <c r="BO182" i="14"/>
  <c r="BK182" i="14" s="1"/>
  <c r="BP182" i="14"/>
  <c r="BL182" i="14" s="1"/>
  <c r="V183" i="14"/>
  <c r="X183" i="14"/>
  <c r="Y183" i="14"/>
  <c r="Z183" i="14"/>
  <c r="AB183" i="14"/>
  <c r="AC183" i="14"/>
  <c r="BC183" i="14"/>
  <c r="AY183" i="14" s="1"/>
  <c r="BD183" i="14"/>
  <c r="AZ183" i="14" s="1"/>
  <c r="BE183" i="14"/>
  <c r="BA183" i="14" s="1"/>
  <c r="BF183" i="14"/>
  <c r="BB183" i="14" s="1"/>
  <c r="BM183" i="14"/>
  <c r="BI183" i="14" s="1"/>
  <c r="BN183" i="14"/>
  <c r="BJ183" i="14" s="1"/>
  <c r="BO183" i="14"/>
  <c r="BK183" i="14" s="1"/>
  <c r="BP183" i="14"/>
  <c r="BL183" i="14" s="1"/>
  <c r="V184" i="14"/>
  <c r="X184" i="14"/>
  <c r="Y184" i="14"/>
  <c r="Z184" i="14"/>
  <c r="AB184" i="14"/>
  <c r="AC184" i="14"/>
  <c r="BC184" i="14"/>
  <c r="AY184" i="14" s="1"/>
  <c r="BD184" i="14"/>
  <c r="AZ184" i="14" s="1"/>
  <c r="BE184" i="14"/>
  <c r="BA184" i="14" s="1"/>
  <c r="BF184" i="14"/>
  <c r="BB184" i="14" s="1"/>
  <c r="BM184" i="14"/>
  <c r="BI184" i="14" s="1"/>
  <c r="BN184" i="14"/>
  <c r="BJ184" i="14" s="1"/>
  <c r="BO184" i="14"/>
  <c r="BK184" i="14" s="1"/>
  <c r="BP184" i="14"/>
  <c r="BL184" i="14" s="1"/>
  <c r="V185" i="14"/>
  <c r="X185" i="14"/>
  <c r="Y185" i="14"/>
  <c r="Z185" i="14"/>
  <c r="AB185" i="14"/>
  <c r="AC185" i="14"/>
  <c r="BC185" i="14"/>
  <c r="AY185" i="14" s="1"/>
  <c r="BD185" i="14"/>
  <c r="AZ185" i="14" s="1"/>
  <c r="BE185" i="14"/>
  <c r="BA185" i="14" s="1"/>
  <c r="BF185" i="14"/>
  <c r="BB185" i="14" s="1"/>
  <c r="BM185" i="14"/>
  <c r="BI185" i="14" s="1"/>
  <c r="BN185" i="14"/>
  <c r="BJ185" i="14" s="1"/>
  <c r="BO185" i="14"/>
  <c r="BK185" i="14" s="1"/>
  <c r="BP185" i="14"/>
  <c r="BL185" i="14" s="1"/>
  <c r="V186" i="14"/>
  <c r="X186" i="14"/>
  <c r="Y186" i="14"/>
  <c r="Z186" i="14"/>
  <c r="AB186" i="14"/>
  <c r="AC186" i="14"/>
  <c r="BC186" i="14"/>
  <c r="AY186" i="14" s="1"/>
  <c r="BD186" i="14"/>
  <c r="AZ186" i="14" s="1"/>
  <c r="BE186" i="14"/>
  <c r="BA186" i="14" s="1"/>
  <c r="BF186" i="14"/>
  <c r="BB186" i="14" s="1"/>
  <c r="BM186" i="14"/>
  <c r="BI186" i="14" s="1"/>
  <c r="BN186" i="14"/>
  <c r="BJ186" i="14" s="1"/>
  <c r="BO186" i="14"/>
  <c r="BK186" i="14" s="1"/>
  <c r="BP186" i="14"/>
  <c r="BL186" i="14" s="1"/>
  <c r="V187" i="14"/>
  <c r="X187" i="14"/>
  <c r="Y187" i="14"/>
  <c r="Z187" i="14"/>
  <c r="AB187" i="14"/>
  <c r="AC187" i="14"/>
  <c r="BC187" i="14"/>
  <c r="AY187" i="14" s="1"/>
  <c r="BD187" i="14"/>
  <c r="AZ187" i="14" s="1"/>
  <c r="BE187" i="14"/>
  <c r="BA187" i="14" s="1"/>
  <c r="BF187" i="14"/>
  <c r="BB187" i="14" s="1"/>
  <c r="BM187" i="14"/>
  <c r="BI187" i="14" s="1"/>
  <c r="BN187" i="14"/>
  <c r="BJ187" i="14" s="1"/>
  <c r="BO187" i="14"/>
  <c r="BK187" i="14" s="1"/>
  <c r="BP187" i="14"/>
  <c r="BL187" i="14" s="1"/>
  <c r="V188" i="14"/>
  <c r="X188" i="14"/>
  <c r="Y188" i="14"/>
  <c r="Z188" i="14"/>
  <c r="AB188" i="14"/>
  <c r="AC188" i="14"/>
  <c r="BC188" i="14"/>
  <c r="AY188" i="14" s="1"/>
  <c r="BD188" i="14"/>
  <c r="AZ188" i="14" s="1"/>
  <c r="BE188" i="14"/>
  <c r="BA188" i="14" s="1"/>
  <c r="BF188" i="14"/>
  <c r="BB188" i="14" s="1"/>
  <c r="BM188" i="14"/>
  <c r="BI188" i="14" s="1"/>
  <c r="BN188" i="14"/>
  <c r="BJ188" i="14" s="1"/>
  <c r="BO188" i="14"/>
  <c r="BK188" i="14" s="1"/>
  <c r="BP188" i="14"/>
  <c r="BL188" i="14" s="1"/>
  <c r="V189" i="14"/>
  <c r="X189" i="14"/>
  <c r="Y189" i="14"/>
  <c r="Z189" i="14"/>
  <c r="AB189" i="14"/>
  <c r="AC189" i="14"/>
  <c r="BC189" i="14"/>
  <c r="AY189" i="14" s="1"/>
  <c r="BD189" i="14"/>
  <c r="AZ189" i="14" s="1"/>
  <c r="BE189" i="14"/>
  <c r="BA189" i="14" s="1"/>
  <c r="BF189" i="14"/>
  <c r="BB189" i="14" s="1"/>
  <c r="BM189" i="14"/>
  <c r="BI189" i="14" s="1"/>
  <c r="BN189" i="14"/>
  <c r="BJ189" i="14" s="1"/>
  <c r="BO189" i="14"/>
  <c r="BK189" i="14" s="1"/>
  <c r="BP189" i="14"/>
  <c r="BL189" i="14" s="1"/>
  <c r="V190" i="14"/>
  <c r="X190" i="14"/>
  <c r="Y190" i="14"/>
  <c r="Z190" i="14"/>
  <c r="AB190" i="14"/>
  <c r="AC190" i="14"/>
  <c r="BC190" i="14"/>
  <c r="AY190" i="14" s="1"/>
  <c r="BD190" i="14"/>
  <c r="AZ190" i="14" s="1"/>
  <c r="BE190" i="14"/>
  <c r="BA190" i="14" s="1"/>
  <c r="BF190" i="14"/>
  <c r="BB190" i="14" s="1"/>
  <c r="BM190" i="14"/>
  <c r="BI190" i="14" s="1"/>
  <c r="BN190" i="14"/>
  <c r="BJ190" i="14" s="1"/>
  <c r="BO190" i="14"/>
  <c r="BK190" i="14" s="1"/>
  <c r="BP190" i="14"/>
  <c r="BL190" i="14" s="1"/>
  <c r="V191" i="14"/>
  <c r="X191" i="14"/>
  <c r="Y191" i="14"/>
  <c r="Z191" i="14"/>
  <c r="AB191" i="14"/>
  <c r="AC191" i="14"/>
  <c r="BC191" i="14"/>
  <c r="AY191" i="14" s="1"/>
  <c r="BD191" i="14"/>
  <c r="AZ191" i="14" s="1"/>
  <c r="BE191" i="14"/>
  <c r="BA191" i="14" s="1"/>
  <c r="BF191" i="14"/>
  <c r="BB191" i="14" s="1"/>
  <c r="BM191" i="14"/>
  <c r="BI191" i="14" s="1"/>
  <c r="BN191" i="14"/>
  <c r="BJ191" i="14" s="1"/>
  <c r="BO191" i="14"/>
  <c r="BK191" i="14" s="1"/>
  <c r="BP191" i="14"/>
  <c r="BL191" i="14" s="1"/>
  <c r="V192" i="14"/>
  <c r="X192" i="14"/>
  <c r="Y192" i="14"/>
  <c r="Z192" i="14"/>
  <c r="AB192" i="14"/>
  <c r="AC192" i="14"/>
  <c r="BC192" i="14"/>
  <c r="AY192" i="14" s="1"/>
  <c r="BD192" i="14"/>
  <c r="AZ192" i="14" s="1"/>
  <c r="BE192" i="14"/>
  <c r="BA192" i="14" s="1"/>
  <c r="BF192" i="14"/>
  <c r="BB192" i="14" s="1"/>
  <c r="BM192" i="14"/>
  <c r="BI192" i="14" s="1"/>
  <c r="BN192" i="14"/>
  <c r="BJ192" i="14" s="1"/>
  <c r="BO192" i="14"/>
  <c r="BK192" i="14" s="1"/>
  <c r="BP192" i="14"/>
  <c r="BL192" i="14" s="1"/>
  <c r="V193" i="14"/>
  <c r="X193" i="14"/>
  <c r="Y193" i="14"/>
  <c r="Z193" i="14"/>
  <c r="AB193" i="14"/>
  <c r="AC193" i="14"/>
  <c r="BC193" i="14"/>
  <c r="AY193" i="14" s="1"/>
  <c r="BD193" i="14"/>
  <c r="AZ193" i="14" s="1"/>
  <c r="BE193" i="14"/>
  <c r="BA193" i="14" s="1"/>
  <c r="BF193" i="14"/>
  <c r="BB193" i="14" s="1"/>
  <c r="BM193" i="14"/>
  <c r="BI193" i="14" s="1"/>
  <c r="BN193" i="14"/>
  <c r="BJ193" i="14" s="1"/>
  <c r="BO193" i="14"/>
  <c r="BK193" i="14" s="1"/>
  <c r="BP193" i="14"/>
  <c r="BL193" i="14" s="1"/>
  <c r="V194" i="14"/>
  <c r="X194" i="14"/>
  <c r="Y194" i="14"/>
  <c r="Z194" i="14"/>
  <c r="AB194" i="14"/>
  <c r="AC194" i="14"/>
  <c r="BC194" i="14"/>
  <c r="AY194" i="14" s="1"/>
  <c r="BD194" i="14"/>
  <c r="AZ194" i="14" s="1"/>
  <c r="BE194" i="14"/>
  <c r="BA194" i="14" s="1"/>
  <c r="BF194" i="14"/>
  <c r="BB194" i="14" s="1"/>
  <c r="BM194" i="14"/>
  <c r="BI194" i="14" s="1"/>
  <c r="BN194" i="14"/>
  <c r="BJ194" i="14" s="1"/>
  <c r="BO194" i="14"/>
  <c r="BK194" i="14" s="1"/>
  <c r="BP194" i="14"/>
  <c r="BL194" i="14" s="1"/>
  <c r="V195" i="14"/>
  <c r="X195" i="14"/>
  <c r="Y195" i="14"/>
  <c r="Z195" i="14"/>
  <c r="AB195" i="14"/>
  <c r="AC195" i="14"/>
  <c r="BC195" i="14"/>
  <c r="AY195" i="14" s="1"/>
  <c r="BD195" i="14"/>
  <c r="AZ195" i="14" s="1"/>
  <c r="BE195" i="14"/>
  <c r="BA195" i="14" s="1"/>
  <c r="BF195" i="14"/>
  <c r="BB195" i="14" s="1"/>
  <c r="BM195" i="14"/>
  <c r="BI195" i="14" s="1"/>
  <c r="BN195" i="14"/>
  <c r="BJ195" i="14" s="1"/>
  <c r="BO195" i="14"/>
  <c r="BK195" i="14" s="1"/>
  <c r="BP195" i="14"/>
  <c r="BL195" i="14" s="1"/>
  <c r="V196" i="14"/>
  <c r="X196" i="14"/>
  <c r="Y196" i="14"/>
  <c r="Z196" i="14"/>
  <c r="AB196" i="14"/>
  <c r="AC196" i="14"/>
  <c r="BC196" i="14"/>
  <c r="AY196" i="14" s="1"/>
  <c r="BD196" i="14"/>
  <c r="AZ196" i="14" s="1"/>
  <c r="BE196" i="14"/>
  <c r="BA196" i="14" s="1"/>
  <c r="BF196" i="14"/>
  <c r="BB196" i="14" s="1"/>
  <c r="BM196" i="14"/>
  <c r="BI196" i="14" s="1"/>
  <c r="BN196" i="14"/>
  <c r="BJ196" i="14" s="1"/>
  <c r="BO196" i="14"/>
  <c r="BK196" i="14" s="1"/>
  <c r="BP196" i="14"/>
  <c r="BL196" i="14" s="1"/>
  <c r="V197" i="14"/>
  <c r="X197" i="14"/>
  <c r="Y197" i="14"/>
  <c r="Z197" i="14"/>
  <c r="AB197" i="14"/>
  <c r="AC197" i="14"/>
  <c r="BC197" i="14"/>
  <c r="AY197" i="14" s="1"/>
  <c r="BD197" i="14"/>
  <c r="AZ197" i="14" s="1"/>
  <c r="BE197" i="14"/>
  <c r="BA197" i="14" s="1"/>
  <c r="BF197" i="14"/>
  <c r="BB197" i="14" s="1"/>
  <c r="BM197" i="14"/>
  <c r="BI197" i="14" s="1"/>
  <c r="BN197" i="14"/>
  <c r="BJ197" i="14" s="1"/>
  <c r="BO197" i="14"/>
  <c r="BK197" i="14" s="1"/>
  <c r="BP197" i="14"/>
  <c r="BL197" i="14" s="1"/>
  <c r="V198" i="14"/>
  <c r="Y198" i="14"/>
  <c r="AC198" i="14"/>
  <c r="BC198" i="14"/>
  <c r="AY198" i="14" s="1"/>
  <c r="BD198" i="14"/>
  <c r="AZ198" i="14" s="1"/>
  <c r="BE198" i="14"/>
  <c r="BA198" i="14" s="1"/>
  <c r="BF198" i="14"/>
  <c r="BB198" i="14" s="1"/>
  <c r="BM198" i="14"/>
  <c r="BI198" i="14" s="1"/>
  <c r="BN198" i="14"/>
  <c r="BJ198" i="14" s="1"/>
  <c r="BO198" i="14"/>
  <c r="BK198" i="14" s="1"/>
  <c r="BP198" i="14"/>
  <c r="BL198" i="14" s="1"/>
  <c r="V199" i="14"/>
  <c r="X199" i="14"/>
  <c r="Y199" i="14"/>
  <c r="Z199" i="14"/>
  <c r="AB199" i="14"/>
  <c r="AC199" i="14"/>
  <c r="BC199" i="14"/>
  <c r="AY199" i="14" s="1"/>
  <c r="BD199" i="14"/>
  <c r="AZ199" i="14" s="1"/>
  <c r="BE199" i="14"/>
  <c r="BA199" i="14" s="1"/>
  <c r="BF199" i="14"/>
  <c r="BB199" i="14" s="1"/>
  <c r="BM199" i="14"/>
  <c r="BI199" i="14" s="1"/>
  <c r="BN199" i="14"/>
  <c r="BJ199" i="14" s="1"/>
  <c r="BO199" i="14"/>
  <c r="BK199" i="14" s="1"/>
  <c r="BP199" i="14"/>
  <c r="BL199" i="14" s="1"/>
  <c r="V200" i="14"/>
  <c r="X200" i="14"/>
  <c r="Y200" i="14"/>
  <c r="Z200" i="14"/>
  <c r="AB200" i="14"/>
  <c r="AC200" i="14"/>
  <c r="BC200" i="14"/>
  <c r="AY200" i="14" s="1"/>
  <c r="BD200" i="14"/>
  <c r="AZ200" i="14" s="1"/>
  <c r="BE200" i="14"/>
  <c r="BA200" i="14" s="1"/>
  <c r="BF200" i="14"/>
  <c r="BB200" i="14" s="1"/>
  <c r="BM200" i="14"/>
  <c r="BI200" i="14" s="1"/>
  <c r="BN200" i="14"/>
  <c r="BJ200" i="14" s="1"/>
  <c r="BO200" i="14"/>
  <c r="BK200" i="14" s="1"/>
  <c r="BP200" i="14"/>
  <c r="BL200" i="14" s="1"/>
  <c r="V201" i="14"/>
  <c r="X201" i="14"/>
  <c r="Y201" i="14"/>
  <c r="Z201" i="14"/>
  <c r="AB201" i="14"/>
  <c r="AC201" i="14"/>
  <c r="BC201" i="14"/>
  <c r="AY201" i="14" s="1"/>
  <c r="BD201" i="14"/>
  <c r="AZ201" i="14" s="1"/>
  <c r="BE201" i="14"/>
  <c r="BA201" i="14" s="1"/>
  <c r="BF201" i="14"/>
  <c r="BB201" i="14" s="1"/>
  <c r="BM201" i="14"/>
  <c r="BI201" i="14" s="1"/>
  <c r="BN201" i="14"/>
  <c r="BJ201" i="14" s="1"/>
  <c r="BO201" i="14"/>
  <c r="BK201" i="14" s="1"/>
  <c r="BP201" i="14"/>
  <c r="BL201" i="14" s="1"/>
  <c r="V202" i="14"/>
  <c r="X202" i="14"/>
  <c r="Y202" i="14"/>
  <c r="Z202" i="14"/>
  <c r="AB202" i="14"/>
  <c r="AC202" i="14"/>
  <c r="BC202" i="14"/>
  <c r="AY202" i="14" s="1"/>
  <c r="BD202" i="14"/>
  <c r="AZ202" i="14" s="1"/>
  <c r="BE202" i="14"/>
  <c r="BA202" i="14" s="1"/>
  <c r="BF202" i="14"/>
  <c r="BB202" i="14" s="1"/>
  <c r="BM202" i="14"/>
  <c r="BI202" i="14" s="1"/>
  <c r="BN202" i="14"/>
  <c r="BJ202" i="14" s="1"/>
  <c r="BO202" i="14"/>
  <c r="BK202" i="14" s="1"/>
  <c r="BP202" i="14"/>
  <c r="BL202" i="14" s="1"/>
  <c r="V203" i="14"/>
  <c r="X203" i="14"/>
  <c r="Y203" i="14"/>
  <c r="Z203" i="14"/>
  <c r="AB203" i="14"/>
  <c r="AC203" i="14"/>
  <c r="BC203" i="14"/>
  <c r="AY203" i="14" s="1"/>
  <c r="BD203" i="14"/>
  <c r="AZ203" i="14" s="1"/>
  <c r="BE203" i="14"/>
  <c r="BA203" i="14" s="1"/>
  <c r="BF203" i="14"/>
  <c r="BB203" i="14" s="1"/>
  <c r="BM203" i="14"/>
  <c r="BI203" i="14" s="1"/>
  <c r="BN203" i="14"/>
  <c r="BJ203" i="14" s="1"/>
  <c r="BO203" i="14"/>
  <c r="BK203" i="14" s="1"/>
  <c r="BP203" i="14"/>
  <c r="BL203" i="14" s="1"/>
  <c r="V204" i="14"/>
  <c r="X204" i="14"/>
  <c r="Y204" i="14"/>
  <c r="Z204" i="14"/>
  <c r="AB204" i="14"/>
  <c r="AC204" i="14"/>
  <c r="BC204" i="14"/>
  <c r="AY204" i="14" s="1"/>
  <c r="BD204" i="14"/>
  <c r="AZ204" i="14" s="1"/>
  <c r="BE204" i="14"/>
  <c r="BA204" i="14" s="1"/>
  <c r="BF204" i="14"/>
  <c r="BB204" i="14" s="1"/>
  <c r="BM204" i="14"/>
  <c r="BI204" i="14" s="1"/>
  <c r="BN204" i="14"/>
  <c r="BJ204" i="14" s="1"/>
  <c r="BO204" i="14"/>
  <c r="BK204" i="14" s="1"/>
  <c r="BP204" i="14"/>
  <c r="BL204" i="14" s="1"/>
  <c r="V205" i="14"/>
  <c r="X205" i="14"/>
  <c r="Y205" i="14"/>
  <c r="Z205" i="14"/>
  <c r="AB205" i="14"/>
  <c r="AC205" i="14"/>
  <c r="BC205" i="14"/>
  <c r="AY205" i="14" s="1"/>
  <c r="BD205" i="14"/>
  <c r="AZ205" i="14" s="1"/>
  <c r="BE205" i="14"/>
  <c r="BA205" i="14" s="1"/>
  <c r="BF205" i="14"/>
  <c r="BB205" i="14" s="1"/>
  <c r="BM205" i="14"/>
  <c r="BI205" i="14" s="1"/>
  <c r="BN205" i="14"/>
  <c r="BJ205" i="14" s="1"/>
  <c r="BO205" i="14"/>
  <c r="BK205" i="14" s="1"/>
  <c r="BP205" i="14"/>
  <c r="BL205" i="14" s="1"/>
  <c r="V206" i="14"/>
  <c r="X206" i="14"/>
  <c r="Y206" i="14"/>
  <c r="Z206" i="14"/>
  <c r="AB206" i="14"/>
  <c r="AC206" i="14"/>
  <c r="BC206" i="14"/>
  <c r="AY206" i="14" s="1"/>
  <c r="BD206" i="14"/>
  <c r="AZ206" i="14" s="1"/>
  <c r="BE206" i="14"/>
  <c r="BA206" i="14" s="1"/>
  <c r="BF206" i="14"/>
  <c r="BB206" i="14" s="1"/>
  <c r="BM206" i="14"/>
  <c r="BI206" i="14" s="1"/>
  <c r="BN206" i="14"/>
  <c r="BJ206" i="14" s="1"/>
  <c r="BO206" i="14"/>
  <c r="BK206" i="14" s="1"/>
  <c r="BP206" i="14"/>
  <c r="BL206" i="14" s="1"/>
  <c r="V207" i="14"/>
  <c r="X207" i="14"/>
  <c r="Y207" i="14"/>
  <c r="Z207" i="14"/>
  <c r="AB207" i="14"/>
  <c r="AC207" i="14"/>
  <c r="BC207" i="14"/>
  <c r="AY207" i="14" s="1"/>
  <c r="BD207" i="14"/>
  <c r="AZ207" i="14" s="1"/>
  <c r="BE207" i="14"/>
  <c r="BA207" i="14" s="1"/>
  <c r="BF207" i="14"/>
  <c r="BB207" i="14" s="1"/>
  <c r="BM207" i="14"/>
  <c r="BI207" i="14" s="1"/>
  <c r="BN207" i="14"/>
  <c r="BJ207" i="14" s="1"/>
  <c r="BO207" i="14"/>
  <c r="BK207" i="14" s="1"/>
  <c r="BP207" i="14"/>
  <c r="BL207" i="14" s="1"/>
  <c r="V208" i="14"/>
  <c r="X208" i="14"/>
  <c r="Y208" i="14"/>
  <c r="Z208" i="14"/>
  <c r="AB208" i="14"/>
  <c r="AC208" i="14"/>
  <c r="BC208" i="14"/>
  <c r="AY208" i="14" s="1"/>
  <c r="BD208" i="14"/>
  <c r="AZ208" i="14" s="1"/>
  <c r="BE208" i="14"/>
  <c r="BA208" i="14" s="1"/>
  <c r="BF208" i="14"/>
  <c r="BB208" i="14" s="1"/>
  <c r="BM208" i="14"/>
  <c r="BI208" i="14" s="1"/>
  <c r="BN208" i="14"/>
  <c r="BJ208" i="14" s="1"/>
  <c r="BO208" i="14"/>
  <c r="BK208" i="14" s="1"/>
  <c r="BP208" i="14"/>
  <c r="BL208" i="14" s="1"/>
  <c r="V209" i="14"/>
  <c r="X209" i="14"/>
  <c r="Y209" i="14"/>
  <c r="Z209" i="14"/>
  <c r="AB209" i="14"/>
  <c r="AC209" i="14"/>
  <c r="BC209" i="14"/>
  <c r="AY209" i="14" s="1"/>
  <c r="BD209" i="14"/>
  <c r="AZ209" i="14" s="1"/>
  <c r="BE209" i="14"/>
  <c r="BA209" i="14" s="1"/>
  <c r="BF209" i="14"/>
  <c r="BB209" i="14" s="1"/>
  <c r="BM209" i="14"/>
  <c r="BI209" i="14" s="1"/>
  <c r="BN209" i="14"/>
  <c r="BJ209" i="14" s="1"/>
  <c r="BO209" i="14"/>
  <c r="BK209" i="14" s="1"/>
  <c r="BP209" i="14"/>
  <c r="BL209" i="14" s="1"/>
  <c r="V210" i="14"/>
  <c r="X210" i="14"/>
  <c r="Y210" i="14"/>
  <c r="Z210" i="14"/>
  <c r="AB210" i="14"/>
  <c r="AC210" i="14"/>
  <c r="BC210" i="14"/>
  <c r="AY210" i="14" s="1"/>
  <c r="BD210" i="14"/>
  <c r="AZ210" i="14" s="1"/>
  <c r="BE210" i="14"/>
  <c r="BA210" i="14" s="1"/>
  <c r="BF210" i="14"/>
  <c r="BB210" i="14" s="1"/>
  <c r="BM210" i="14"/>
  <c r="BI210" i="14" s="1"/>
  <c r="BN210" i="14"/>
  <c r="BJ210" i="14" s="1"/>
  <c r="BO210" i="14"/>
  <c r="BK210" i="14" s="1"/>
  <c r="BP210" i="14"/>
  <c r="BL210" i="14" s="1"/>
  <c r="V211" i="14"/>
  <c r="X211" i="14"/>
  <c r="Y211" i="14"/>
  <c r="Z211" i="14"/>
  <c r="AB211" i="14"/>
  <c r="AC211" i="14"/>
  <c r="BC211" i="14"/>
  <c r="AY211" i="14" s="1"/>
  <c r="BD211" i="14"/>
  <c r="AZ211" i="14" s="1"/>
  <c r="BE211" i="14"/>
  <c r="BA211" i="14" s="1"/>
  <c r="BF211" i="14"/>
  <c r="BB211" i="14" s="1"/>
  <c r="BM211" i="14"/>
  <c r="BI211" i="14" s="1"/>
  <c r="BN211" i="14"/>
  <c r="BJ211" i="14" s="1"/>
  <c r="BO211" i="14"/>
  <c r="BK211" i="14" s="1"/>
  <c r="BP211" i="14"/>
  <c r="BL211" i="14" s="1"/>
  <c r="V212" i="14"/>
  <c r="X212" i="14"/>
  <c r="Y212" i="14"/>
  <c r="Z212" i="14"/>
  <c r="AB212" i="14"/>
  <c r="AC212" i="14"/>
  <c r="BC212" i="14"/>
  <c r="AY212" i="14" s="1"/>
  <c r="BD212" i="14"/>
  <c r="AZ212" i="14" s="1"/>
  <c r="BE212" i="14"/>
  <c r="BA212" i="14" s="1"/>
  <c r="BF212" i="14"/>
  <c r="BB212" i="14" s="1"/>
  <c r="BM212" i="14"/>
  <c r="BI212" i="14" s="1"/>
  <c r="BN212" i="14"/>
  <c r="BJ212" i="14" s="1"/>
  <c r="BO212" i="14"/>
  <c r="BK212" i="14" s="1"/>
  <c r="BP212" i="14"/>
  <c r="BL212" i="14" s="1"/>
  <c r="V213" i="14"/>
  <c r="X213" i="14"/>
  <c r="Y213" i="14"/>
  <c r="Z213" i="14"/>
  <c r="AB213" i="14"/>
  <c r="AC213" i="14"/>
  <c r="BC213" i="14"/>
  <c r="AY213" i="14" s="1"/>
  <c r="BD213" i="14"/>
  <c r="AZ213" i="14" s="1"/>
  <c r="BE213" i="14"/>
  <c r="BA213" i="14" s="1"/>
  <c r="BF213" i="14"/>
  <c r="BB213" i="14" s="1"/>
  <c r="BM213" i="14"/>
  <c r="BI213" i="14" s="1"/>
  <c r="BN213" i="14"/>
  <c r="BJ213" i="14" s="1"/>
  <c r="BO213" i="14"/>
  <c r="BK213" i="14" s="1"/>
  <c r="BP213" i="14"/>
  <c r="BL213" i="14" s="1"/>
  <c r="V214" i="14"/>
  <c r="X214" i="14"/>
  <c r="Y214" i="14"/>
  <c r="Z214" i="14"/>
  <c r="AB214" i="14"/>
  <c r="AC214" i="14"/>
  <c r="BC214" i="14"/>
  <c r="AY214" i="14" s="1"/>
  <c r="BD214" i="14"/>
  <c r="AZ214" i="14" s="1"/>
  <c r="BE214" i="14"/>
  <c r="BA214" i="14" s="1"/>
  <c r="BF214" i="14"/>
  <c r="BB214" i="14" s="1"/>
  <c r="BM214" i="14"/>
  <c r="BI214" i="14" s="1"/>
  <c r="BN214" i="14"/>
  <c r="BJ214" i="14" s="1"/>
  <c r="BO214" i="14"/>
  <c r="BK214" i="14" s="1"/>
  <c r="BP214" i="14"/>
  <c r="BL214" i="14" s="1"/>
  <c r="V215" i="14"/>
  <c r="X215" i="14"/>
  <c r="Y215" i="14"/>
  <c r="Z215" i="14"/>
  <c r="AB215" i="14"/>
  <c r="AC215" i="14"/>
  <c r="BC215" i="14"/>
  <c r="AY215" i="14" s="1"/>
  <c r="BD215" i="14"/>
  <c r="AZ215" i="14" s="1"/>
  <c r="BE215" i="14"/>
  <c r="BA215" i="14" s="1"/>
  <c r="BF215" i="14"/>
  <c r="BB215" i="14" s="1"/>
  <c r="BM215" i="14"/>
  <c r="BI215" i="14" s="1"/>
  <c r="BN215" i="14"/>
  <c r="BJ215" i="14" s="1"/>
  <c r="BO215" i="14"/>
  <c r="BK215" i="14" s="1"/>
  <c r="BP215" i="14"/>
  <c r="BL215" i="14" s="1"/>
  <c r="V216" i="14"/>
  <c r="X216" i="14"/>
  <c r="Y216" i="14"/>
  <c r="Z216" i="14"/>
  <c r="AB216" i="14"/>
  <c r="AC216" i="14"/>
  <c r="BC216" i="14"/>
  <c r="AY216" i="14" s="1"/>
  <c r="BD216" i="14"/>
  <c r="AZ216" i="14" s="1"/>
  <c r="BE216" i="14"/>
  <c r="BA216" i="14" s="1"/>
  <c r="BF216" i="14"/>
  <c r="BB216" i="14" s="1"/>
  <c r="BM216" i="14"/>
  <c r="BI216" i="14" s="1"/>
  <c r="BN216" i="14"/>
  <c r="BJ216" i="14" s="1"/>
  <c r="BO216" i="14"/>
  <c r="BK216" i="14" s="1"/>
  <c r="BP216" i="14"/>
  <c r="BL216" i="14" s="1"/>
  <c r="V217" i="14"/>
  <c r="X217" i="14"/>
  <c r="Y217" i="14"/>
  <c r="Z217" i="14"/>
  <c r="AB217" i="14"/>
  <c r="AC217" i="14"/>
  <c r="BC217" i="14"/>
  <c r="AY217" i="14" s="1"/>
  <c r="BD217" i="14"/>
  <c r="AZ217" i="14" s="1"/>
  <c r="BE217" i="14"/>
  <c r="BA217" i="14" s="1"/>
  <c r="BF217" i="14"/>
  <c r="BB217" i="14" s="1"/>
  <c r="BM217" i="14"/>
  <c r="BI217" i="14" s="1"/>
  <c r="BN217" i="14"/>
  <c r="BJ217" i="14" s="1"/>
  <c r="BO217" i="14"/>
  <c r="BK217" i="14" s="1"/>
  <c r="BP217" i="14"/>
  <c r="BL217" i="14" s="1"/>
  <c r="V218" i="14"/>
  <c r="X218" i="14"/>
  <c r="Y218" i="14"/>
  <c r="Z218" i="14"/>
  <c r="AB218" i="14"/>
  <c r="AC218" i="14"/>
  <c r="BC218" i="14"/>
  <c r="AY218" i="14" s="1"/>
  <c r="BD218" i="14"/>
  <c r="AZ218" i="14" s="1"/>
  <c r="BE218" i="14"/>
  <c r="BA218" i="14" s="1"/>
  <c r="BF218" i="14"/>
  <c r="BB218" i="14" s="1"/>
  <c r="BM218" i="14"/>
  <c r="BI218" i="14" s="1"/>
  <c r="BN218" i="14"/>
  <c r="BJ218" i="14" s="1"/>
  <c r="BO218" i="14"/>
  <c r="BK218" i="14" s="1"/>
  <c r="BP218" i="14"/>
  <c r="BL218" i="14" s="1"/>
  <c r="V219" i="14"/>
  <c r="X219" i="14"/>
  <c r="Y219" i="14"/>
  <c r="Z219" i="14"/>
  <c r="AB219" i="14"/>
  <c r="AC219" i="14"/>
  <c r="BC219" i="14"/>
  <c r="AY219" i="14" s="1"/>
  <c r="BD219" i="14"/>
  <c r="AZ219" i="14" s="1"/>
  <c r="BE219" i="14"/>
  <c r="BA219" i="14" s="1"/>
  <c r="BF219" i="14"/>
  <c r="BB219" i="14" s="1"/>
  <c r="BM219" i="14"/>
  <c r="BI219" i="14" s="1"/>
  <c r="BN219" i="14"/>
  <c r="BJ219" i="14" s="1"/>
  <c r="BO219" i="14"/>
  <c r="BK219" i="14" s="1"/>
  <c r="BP219" i="14"/>
  <c r="BL219" i="14" s="1"/>
  <c r="V220" i="14"/>
  <c r="X220" i="14"/>
  <c r="Y220" i="14"/>
  <c r="Z220" i="14"/>
  <c r="AB220" i="14"/>
  <c r="AC220" i="14"/>
  <c r="BC220" i="14"/>
  <c r="AY220" i="14" s="1"/>
  <c r="BD220" i="14"/>
  <c r="AZ220" i="14" s="1"/>
  <c r="BE220" i="14"/>
  <c r="BA220" i="14" s="1"/>
  <c r="BF220" i="14"/>
  <c r="BB220" i="14" s="1"/>
  <c r="BM220" i="14"/>
  <c r="BI220" i="14" s="1"/>
  <c r="BN220" i="14"/>
  <c r="BJ220" i="14" s="1"/>
  <c r="BO220" i="14"/>
  <c r="BK220" i="14" s="1"/>
  <c r="BP220" i="14"/>
  <c r="BL220" i="14" s="1"/>
  <c r="V221" i="14"/>
  <c r="X221" i="14"/>
  <c r="Y221" i="14"/>
  <c r="Z221" i="14"/>
  <c r="AB221" i="14"/>
  <c r="AC221" i="14"/>
  <c r="BC221" i="14"/>
  <c r="AY221" i="14" s="1"/>
  <c r="BD221" i="14"/>
  <c r="AZ221" i="14" s="1"/>
  <c r="BE221" i="14"/>
  <c r="BA221" i="14" s="1"/>
  <c r="BF221" i="14"/>
  <c r="BB221" i="14" s="1"/>
  <c r="BM221" i="14"/>
  <c r="BI221" i="14" s="1"/>
  <c r="BN221" i="14"/>
  <c r="BJ221" i="14" s="1"/>
  <c r="BO221" i="14"/>
  <c r="BK221" i="14" s="1"/>
  <c r="BP221" i="14"/>
  <c r="BL221" i="14" s="1"/>
  <c r="V222" i="14"/>
  <c r="X222" i="14"/>
  <c r="Y222" i="14"/>
  <c r="Z222" i="14"/>
  <c r="AB222" i="14"/>
  <c r="AC222" i="14"/>
  <c r="BC222" i="14"/>
  <c r="AY222" i="14" s="1"/>
  <c r="BD222" i="14"/>
  <c r="AZ222" i="14" s="1"/>
  <c r="BE222" i="14"/>
  <c r="BA222" i="14" s="1"/>
  <c r="BF222" i="14"/>
  <c r="BB222" i="14" s="1"/>
  <c r="BM222" i="14"/>
  <c r="BI222" i="14" s="1"/>
  <c r="BN222" i="14"/>
  <c r="BJ222" i="14" s="1"/>
  <c r="BO222" i="14"/>
  <c r="BK222" i="14" s="1"/>
  <c r="BP222" i="14"/>
  <c r="BL222" i="14" s="1"/>
  <c r="V223" i="14"/>
  <c r="X223" i="14"/>
  <c r="Y223" i="14"/>
  <c r="Z223" i="14"/>
  <c r="AB223" i="14"/>
  <c r="AC223" i="14"/>
  <c r="BC223" i="14"/>
  <c r="AY223" i="14" s="1"/>
  <c r="BD223" i="14"/>
  <c r="AZ223" i="14" s="1"/>
  <c r="BE223" i="14"/>
  <c r="BA223" i="14" s="1"/>
  <c r="BF223" i="14"/>
  <c r="BB223" i="14" s="1"/>
  <c r="BM223" i="14"/>
  <c r="BI223" i="14" s="1"/>
  <c r="BN223" i="14"/>
  <c r="BJ223" i="14" s="1"/>
  <c r="BO223" i="14"/>
  <c r="BK223" i="14" s="1"/>
  <c r="BP223" i="14"/>
  <c r="BL223" i="14" s="1"/>
  <c r="V224" i="14"/>
  <c r="X224" i="14"/>
  <c r="Y224" i="14"/>
  <c r="Z224" i="14"/>
  <c r="AB224" i="14"/>
  <c r="AC224" i="14"/>
  <c r="BC224" i="14"/>
  <c r="AY224" i="14" s="1"/>
  <c r="BD224" i="14"/>
  <c r="AZ224" i="14" s="1"/>
  <c r="BE224" i="14"/>
  <c r="BA224" i="14" s="1"/>
  <c r="BF224" i="14"/>
  <c r="BB224" i="14" s="1"/>
  <c r="BM224" i="14"/>
  <c r="BI224" i="14" s="1"/>
  <c r="BN224" i="14"/>
  <c r="BJ224" i="14" s="1"/>
  <c r="BO224" i="14"/>
  <c r="BK224" i="14" s="1"/>
  <c r="BP224" i="14"/>
  <c r="BL224" i="14" s="1"/>
  <c r="V225" i="14"/>
  <c r="X225" i="14"/>
  <c r="Y225" i="14"/>
  <c r="Z225" i="14"/>
  <c r="AB225" i="14"/>
  <c r="AC225" i="14"/>
  <c r="BC225" i="14"/>
  <c r="AY225" i="14" s="1"/>
  <c r="BD225" i="14"/>
  <c r="AZ225" i="14" s="1"/>
  <c r="BE225" i="14"/>
  <c r="BA225" i="14" s="1"/>
  <c r="BF225" i="14"/>
  <c r="BB225" i="14" s="1"/>
  <c r="BM225" i="14"/>
  <c r="BI225" i="14" s="1"/>
  <c r="BN225" i="14"/>
  <c r="BJ225" i="14" s="1"/>
  <c r="BO225" i="14"/>
  <c r="BK225" i="14" s="1"/>
  <c r="BP225" i="14"/>
  <c r="BL225" i="14" s="1"/>
  <c r="V226" i="14"/>
  <c r="X226" i="14"/>
  <c r="Y226" i="14"/>
  <c r="Z226" i="14"/>
  <c r="AB226" i="14"/>
  <c r="AC226" i="14"/>
  <c r="BC226" i="14"/>
  <c r="AY226" i="14" s="1"/>
  <c r="BD226" i="14"/>
  <c r="AZ226" i="14" s="1"/>
  <c r="BE226" i="14"/>
  <c r="BA226" i="14" s="1"/>
  <c r="BF226" i="14"/>
  <c r="BB226" i="14" s="1"/>
  <c r="BM226" i="14"/>
  <c r="BI226" i="14" s="1"/>
  <c r="BN226" i="14"/>
  <c r="BJ226" i="14" s="1"/>
  <c r="BO226" i="14"/>
  <c r="BK226" i="14" s="1"/>
  <c r="BP226" i="14"/>
  <c r="BL226" i="14" s="1"/>
  <c r="V227" i="14"/>
  <c r="X227" i="14"/>
  <c r="Y227" i="14"/>
  <c r="Z227" i="14"/>
  <c r="AB227" i="14"/>
  <c r="AC227" i="14"/>
  <c r="BC227" i="14"/>
  <c r="AY227" i="14" s="1"/>
  <c r="BD227" i="14"/>
  <c r="AZ227" i="14" s="1"/>
  <c r="BE227" i="14"/>
  <c r="BA227" i="14" s="1"/>
  <c r="BF227" i="14"/>
  <c r="BB227" i="14" s="1"/>
  <c r="BM227" i="14"/>
  <c r="BI227" i="14" s="1"/>
  <c r="BN227" i="14"/>
  <c r="BJ227" i="14" s="1"/>
  <c r="BO227" i="14"/>
  <c r="BK227" i="14" s="1"/>
  <c r="BP227" i="14"/>
  <c r="BL227" i="14" s="1"/>
  <c r="V228" i="14"/>
  <c r="X228" i="14"/>
  <c r="Y228" i="14"/>
  <c r="Z228" i="14"/>
  <c r="AB228" i="14"/>
  <c r="AC228" i="14"/>
  <c r="BC228" i="14"/>
  <c r="AY228" i="14" s="1"/>
  <c r="BD228" i="14"/>
  <c r="AZ228" i="14" s="1"/>
  <c r="BE228" i="14"/>
  <c r="BA228" i="14" s="1"/>
  <c r="BF228" i="14"/>
  <c r="BB228" i="14" s="1"/>
  <c r="BM228" i="14"/>
  <c r="BI228" i="14" s="1"/>
  <c r="BN228" i="14"/>
  <c r="BJ228" i="14" s="1"/>
  <c r="BO228" i="14"/>
  <c r="BK228" i="14" s="1"/>
  <c r="BP228" i="14"/>
  <c r="BL228" i="14" s="1"/>
  <c r="V229" i="14"/>
  <c r="X229" i="14"/>
  <c r="Y229" i="14"/>
  <c r="Z229" i="14"/>
  <c r="AB229" i="14"/>
  <c r="AC229" i="14"/>
  <c r="BC229" i="14"/>
  <c r="AY229" i="14" s="1"/>
  <c r="BD229" i="14"/>
  <c r="AZ229" i="14" s="1"/>
  <c r="BE229" i="14"/>
  <c r="BA229" i="14" s="1"/>
  <c r="BF229" i="14"/>
  <c r="BB229" i="14" s="1"/>
  <c r="BM229" i="14"/>
  <c r="BI229" i="14" s="1"/>
  <c r="BN229" i="14"/>
  <c r="BJ229" i="14" s="1"/>
  <c r="BO229" i="14"/>
  <c r="BK229" i="14" s="1"/>
  <c r="BP229" i="14"/>
  <c r="BL229" i="14" s="1"/>
  <c r="V230" i="14"/>
  <c r="X230" i="14"/>
  <c r="Y230" i="14"/>
  <c r="Z230" i="14"/>
  <c r="AB230" i="14"/>
  <c r="AC230" i="14"/>
  <c r="BC230" i="14"/>
  <c r="AY230" i="14" s="1"/>
  <c r="BD230" i="14"/>
  <c r="AZ230" i="14" s="1"/>
  <c r="BE230" i="14"/>
  <c r="BA230" i="14" s="1"/>
  <c r="BF230" i="14"/>
  <c r="BB230" i="14" s="1"/>
  <c r="BM230" i="14"/>
  <c r="BI230" i="14" s="1"/>
  <c r="BN230" i="14"/>
  <c r="BJ230" i="14" s="1"/>
  <c r="BO230" i="14"/>
  <c r="BK230" i="14" s="1"/>
  <c r="BP230" i="14"/>
  <c r="BL230" i="14" s="1"/>
  <c r="V231" i="14"/>
  <c r="X231" i="14"/>
  <c r="Y231" i="14"/>
  <c r="Z231" i="14"/>
  <c r="AB231" i="14"/>
  <c r="AC231" i="14"/>
  <c r="BC231" i="14"/>
  <c r="AY231" i="14" s="1"/>
  <c r="BD231" i="14"/>
  <c r="AZ231" i="14" s="1"/>
  <c r="BE231" i="14"/>
  <c r="BA231" i="14" s="1"/>
  <c r="BF231" i="14"/>
  <c r="BB231" i="14" s="1"/>
  <c r="BM231" i="14"/>
  <c r="BI231" i="14" s="1"/>
  <c r="BN231" i="14"/>
  <c r="BJ231" i="14" s="1"/>
  <c r="BO231" i="14"/>
  <c r="BK231" i="14" s="1"/>
  <c r="BP231" i="14"/>
  <c r="BL231" i="14" s="1"/>
  <c r="V232" i="14"/>
  <c r="X232" i="14"/>
  <c r="Y232" i="14"/>
  <c r="Z232" i="14"/>
  <c r="AB232" i="14"/>
  <c r="AC232" i="14"/>
  <c r="BC232" i="14"/>
  <c r="AY232" i="14" s="1"/>
  <c r="BD232" i="14"/>
  <c r="AZ232" i="14" s="1"/>
  <c r="BE232" i="14"/>
  <c r="BA232" i="14" s="1"/>
  <c r="BF232" i="14"/>
  <c r="BB232" i="14" s="1"/>
  <c r="BM232" i="14"/>
  <c r="BI232" i="14" s="1"/>
  <c r="BN232" i="14"/>
  <c r="BJ232" i="14" s="1"/>
  <c r="BO232" i="14"/>
  <c r="BK232" i="14" s="1"/>
  <c r="BP232" i="14"/>
  <c r="BL232" i="14" s="1"/>
  <c r="V233" i="14"/>
  <c r="X233" i="14"/>
  <c r="Y233" i="14"/>
  <c r="Z233" i="14"/>
  <c r="AB233" i="14"/>
  <c r="AC233" i="14"/>
  <c r="BC233" i="14"/>
  <c r="AY233" i="14" s="1"/>
  <c r="BD233" i="14"/>
  <c r="AZ233" i="14" s="1"/>
  <c r="BE233" i="14"/>
  <c r="BA233" i="14" s="1"/>
  <c r="BF233" i="14"/>
  <c r="BB233" i="14" s="1"/>
  <c r="BM233" i="14"/>
  <c r="BI233" i="14" s="1"/>
  <c r="BN233" i="14"/>
  <c r="BJ233" i="14" s="1"/>
  <c r="BO233" i="14"/>
  <c r="BK233" i="14" s="1"/>
  <c r="BP233" i="14"/>
  <c r="BL233" i="14" s="1"/>
  <c r="V234" i="14"/>
  <c r="X234" i="14"/>
  <c r="Y234" i="14"/>
  <c r="Z234" i="14"/>
  <c r="AB234" i="14"/>
  <c r="AC234" i="14"/>
  <c r="BC234" i="14"/>
  <c r="AY234" i="14" s="1"/>
  <c r="BD234" i="14"/>
  <c r="AZ234" i="14" s="1"/>
  <c r="BE234" i="14"/>
  <c r="BA234" i="14" s="1"/>
  <c r="BF234" i="14"/>
  <c r="BB234" i="14" s="1"/>
  <c r="BM234" i="14"/>
  <c r="BI234" i="14" s="1"/>
  <c r="BN234" i="14"/>
  <c r="BJ234" i="14" s="1"/>
  <c r="BO234" i="14"/>
  <c r="BK234" i="14" s="1"/>
  <c r="BP234" i="14"/>
  <c r="BL234" i="14" s="1"/>
  <c r="V235" i="14"/>
  <c r="X235" i="14"/>
  <c r="Y235" i="14"/>
  <c r="Z235" i="14"/>
  <c r="AB235" i="14"/>
  <c r="AC235" i="14"/>
  <c r="BC235" i="14"/>
  <c r="AY235" i="14" s="1"/>
  <c r="BD235" i="14"/>
  <c r="AZ235" i="14" s="1"/>
  <c r="BE235" i="14"/>
  <c r="BA235" i="14" s="1"/>
  <c r="BF235" i="14"/>
  <c r="BB235" i="14" s="1"/>
  <c r="BM235" i="14"/>
  <c r="BI235" i="14" s="1"/>
  <c r="BN235" i="14"/>
  <c r="BJ235" i="14" s="1"/>
  <c r="BO235" i="14"/>
  <c r="BK235" i="14" s="1"/>
  <c r="BP235" i="14"/>
  <c r="BL235" i="14" s="1"/>
  <c r="V236" i="14"/>
  <c r="X236" i="14"/>
  <c r="Y236" i="14"/>
  <c r="Z236" i="14"/>
  <c r="AB236" i="14"/>
  <c r="AC236" i="14"/>
  <c r="BC236" i="14"/>
  <c r="AY236" i="14" s="1"/>
  <c r="BD236" i="14"/>
  <c r="AZ236" i="14" s="1"/>
  <c r="BE236" i="14"/>
  <c r="BA236" i="14" s="1"/>
  <c r="BF236" i="14"/>
  <c r="BB236" i="14" s="1"/>
  <c r="BM236" i="14"/>
  <c r="BI236" i="14" s="1"/>
  <c r="BN236" i="14"/>
  <c r="BJ236" i="14" s="1"/>
  <c r="BO236" i="14"/>
  <c r="BK236" i="14" s="1"/>
  <c r="BP236" i="14"/>
  <c r="BL236" i="14" s="1"/>
  <c r="V237" i="14"/>
  <c r="X237" i="14"/>
  <c r="Y237" i="14"/>
  <c r="Z237" i="14"/>
  <c r="AB237" i="14"/>
  <c r="AC237" i="14"/>
  <c r="BC237" i="14"/>
  <c r="AY237" i="14" s="1"/>
  <c r="BD237" i="14"/>
  <c r="AZ237" i="14" s="1"/>
  <c r="BE237" i="14"/>
  <c r="BA237" i="14" s="1"/>
  <c r="BF237" i="14"/>
  <c r="BB237" i="14" s="1"/>
  <c r="BM237" i="14"/>
  <c r="BI237" i="14" s="1"/>
  <c r="BN237" i="14"/>
  <c r="BJ237" i="14" s="1"/>
  <c r="BO237" i="14"/>
  <c r="BK237" i="14" s="1"/>
  <c r="BP237" i="14"/>
  <c r="BL237" i="14" s="1"/>
  <c r="V238" i="14"/>
  <c r="X238" i="14"/>
  <c r="Y238" i="14"/>
  <c r="Z238" i="14"/>
  <c r="AB238" i="14"/>
  <c r="AC238" i="14"/>
  <c r="BC238" i="14"/>
  <c r="AY238" i="14" s="1"/>
  <c r="BD238" i="14"/>
  <c r="AZ238" i="14" s="1"/>
  <c r="BE238" i="14"/>
  <c r="BA238" i="14" s="1"/>
  <c r="BF238" i="14"/>
  <c r="BB238" i="14" s="1"/>
  <c r="BM238" i="14"/>
  <c r="BI238" i="14" s="1"/>
  <c r="BN238" i="14"/>
  <c r="BJ238" i="14" s="1"/>
  <c r="BO238" i="14"/>
  <c r="BK238" i="14" s="1"/>
  <c r="BP238" i="14"/>
  <c r="BL238" i="14" s="1"/>
  <c r="V239" i="14"/>
  <c r="X239" i="14"/>
  <c r="Y239" i="14"/>
  <c r="Z239" i="14"/>
  <c r="AB239" i="14"/>
  <c r="AC239" i="14"/>
  <c r="BC239" i="14"/>
  <c r="AY239" i="14" s="1"/>
  <c r="BD239" i="14"/>
  <c r="AZ239" i="14" s="1"/>
  <c r="BE239" i="14"/>
  <c r="BA239" i="14" s="1"/>
  <c r="BF239" i="14"/>
  <c r="BB239" i="14" s="1"/>
  <c r="BM239" i="14"/>
  <c r="BI239" i="14" s="1"/>
  <c r="BN239" i="14"/>
  <c r="BJ239" i="14" s="1"/>
  <c r="BO239" i="14"/>
  <c r="BK239" i="14" s="1"/>
  <c r="BP239" i="14"/>
  <c r="BL239" i="14" s="1"/>
  <c r="V240" i="14"/>
  <c r="X240" i="14"/>
  <c r="Y240" i="14"/>
  <c r="Z240" i="14"/>
  <c r="AB240" i="14"/>
  <c r="AC240" i="14"/>
  <c r="BC240" i="14"/>
  <c r="AY240" i="14" s="1"/>
  <c r="BD240" i="14"/>
  <c r="AZ240" i="14" s="1"/>
  <c r="BE240" i="14"/>
  <c r="BA240" i="14" s="1"/>
  <c r="BF240" i="14"/>
  <c r="BB240" i="14" s="1"/>
  <c r="BM240" i="14"/>
  <c r="BI240" i="14" s="1"/>
  <c r="BN240" i="14"/>
  <c r="BJ240" i="14" s="1"/>
  <c r="BO240" i="14"/>
  <c r="BK240" i="14" s="1"/>
  <c r="BP240" i="14"/>
  <c r="BL240" i="14" s="1"/>
  <c r="V241" i="14"/>
  <c r="X241" i="14"/>
  <c r="Y241" i="14"/>
  <c r="Z241" i="14"/>
  <c r="AB241" i="14"/>
  <c r="AC241" i="14"/>
  <c r="BC241" i="14"/>
  <c r="AY241" i="14" s="1"/>
  <c r="BD241" i="14"/>
  <c r="AZ241" i="14" s="1"/>
  <c r="BE241" i="14"/>
  <c r="BA241" i="14" s="1"/>
  <c r="BF241" i="14"/>
  <c r="BB241" i="14" s="1"/>
  <c r="BM241" i="14"/>
  <c r="BI241" i="14" s="1"/>
  <c r="BN241" i="14"/>
  <c r="BJ241" i="14" s="1"/>
  <c r="BO241" i="14"/>
  <c r="BK241" i="14" s="1"/>
  <c r="BP241" i="14"/>
  <c r="BL241" i="14" s="1"/>
  <c r="V242" i="14"/>
  <c r="X242" i="14"/>
  <c r="Y242" i="14"/>
  <c r="Z242" i="14"/>
  <c r="AB242" i="14"/>
  <c r="AC242" i="14"/>
  <c r="BC242" i="14"/>
  <c r="AY242" i="14" s="1"/>
  <c r="BD242" i="14"/>
  <c r="AZ242" i="14" s="1"/>
  <c r="BE242" i="14"/>
  <c r="BA242" i="14" s="1"/>
  <c r="BF242" i="14"/>
  <c r="BB242" i="14" s="1"/>
  <c r="BM242" i="14"/>
  <c r="BI242" i="14" s="1"/>
  <c r="BN242" i="14"/>
  <c r="BJ242" i="14" s="1"/>
  <c r="BO242" i="14"/>
  <c r="BK242" i="14" s="1"/>
  <c r="BP242" i="14"/>
  <c r="BL242" i="14" s="1"/>
  <c r="V243" i="14"/>
  <c r="X243" i="14"/>
  <c r="Y243" i="14"/>
  <c r="Z243" i="14"/>
  <c r="AB243" i="14"/>
  <c r="AC243" i="14"/>
  <c r="BC243" i="14"/>
  <c r="AY243" i="14" s="1"/>
  <c r="BD243" i="14"/>
  <c r="AZ243" i="14" s="1"/>
  <c r="BE243" i="14"/>
  <c r="BA243" i="14" s="1"/>
  <c r="BF243" i="14"/>
  <c r="BB243" i="14" s="1"/>
  <c r="BM243" i="14"/>
  <c r="BI243" i="14" s="1"/>
  <c r="BN243" i="14"/>
  <c r="BJ243" i="14" s="1"/>
  <c r="BO243" i="14"/>
  <c r="BK243" i="14" s="1"/>
  <c r="BP243" i="14"/>
  <c r="BL243" i="14" s="1"/>
  <c r="V244" i="14"/>
  <c r="X244" i="14"/>
  <c r="Y244" i="14"/>
  <c r="Z244" i="14"/>
  <c r="AB244" i="14"/>
  <c r="AC244" i="14"/>
  <c r="BC244" i="14"/>
  <c r="AY244" i="14" s="1"/>
  <c r="BD244" i="14"/>
  <c r="AZ244" i="14" s="1"/>
  <c r="BE244" i="14"/>
  <c r="BA244" i="14" s="1"/>
  <c r="BF244" i="14"/>
  <c r="BB244" i="14" s="1"/>
  <c r="BM244" i="14"/>
  <c r="BI244" i="14" s="1"/>
  <c r="BN244" i="14"/>
  <c r="BJ244" i="14" s="1"/>
  <c r="BO244" i="14"/>
  <c r="BK244" i="14" s="1"/>
  <c r="BP244" i="14"/>
  <c r="BL244" i="14" s="1"/>
  <c r="V245" i="14"/>
  <c r="X245" i="14"/>
  <c r="Y245" i="14"/>
  <c r="Z245" i="14"/>
  <c r="AB245" i="14"/>
  <c r="AC245" i="14"/>
  <c r="BC245" i="14"/>
  <c r="AY245" i="14" s="1"/>
  <c r="BD245" i="14"/>
  <c r="AZ245" i="14" s="1"/>
  <c r="BE245" i="14"/>
  <c r="BA245" i="14" s="1"/>
  <c r="BF245" i="14"/>
  <c r="BB245" i="14" s="1"/>
  <c r="BM245" i="14"/>
  <c r="BI245" i="14" s="1"/>
  <c r="BN245" i="14"/>
  <c r="BJ245" i="14" s="1"/>
  <c r="BO245" i="14"/>
  <c r="BK245" i="14" s="1"/>
  <c r="BP245" i="14"/>
  <c r="BL245" i="14" s="1"/>
  <c r="V246" i="14"/>
  <c r="X246" i="14"/>
  <c r="Y246" i="14"/>
  <c r="Z246" i="14"/>
  <c r="AB246" i="14"/>
  <c r="AC246" i="14"/>
  <c r="BC246" i="14"/>
  <c r="AY246" i="14" s="1"/>
  <c r="BD246" i="14"/>
  <c r="AZ246" i="14" s="1"/>
  <c r="BE246" i="14"/>
  <c r="BA246" i="14" s="1"/>
  <c r="BF246" i="14"/>
  <c r="BB246" i="14" s="1"/>
  <c r="BM246" i="14"/>
  <c r="BI246" i="14" s="1"/>
  <c r="BN246" i="14"/>
  <c r="BJ246" i="14" s="1"/>
  <c r="BO246" i="14"/>
  <c r="BK246" i="14" s="1"/>
  <c r="BP246" i="14"/>
  <c r="BL246" i="14" s="1"/>
  <c r="V247" i="14"/>
  <c r="X247" i="14"/>
  <c r="Y247" i="14"/>
  <c r="Z247" i="14"/>
  <c r="AB247" i="14"/>
  <c r="AC247" i="14"/>
  <c r="BC247" i="14"/>
  <c r="AY247" i="14" s="1"/>
  <c r="BD247" i="14"/>
  <c r="AZ247" i="14" s="1"/>
  <c r="BE247" i="14"/>
  <c r="BA247" i="14" s="1"/>
  <c r="BF247" i="14"/>
  <c r="BB247" i="14" s="1"/>
  <c r="BM247" i="14"/>
  <c r="BI247" i="14" s="1"/>
  <c r="BN247" i="14"/>
  <c r="BJ247" i="14" s="1"/>
  <c r="BO247" i="14"/>
  <c r="BK247" i="14" s="1"/>
  <c r="BP247" i="14"/>
  <c r="BL247" i="14" s="1"/>
  <c r="V248" i="14"/>
  <c r="X248" i="14"/>
  <c r="Y248" i="14"/>
  <c r="Z248" i="14"/>
  <c r="AB248" i="14"/>
  <c r="AC248" i="14"/>
  <c r="BC248" i="14"/>
  <c r="AY248" i="14" s="1"/>
  <c r="BD248" i="14"/>
  <c r="AZ248" i="14" s="1"/>
  <c r="BE248" i="14"/>
  <c r="BA248" i="14" s="1"/>
  <c r="BF248" i="14"/>
  <c r="BB248" i="14" s="1"/>
  <c r="BM248" i="14"/>
  <c r="BI248" i="14" s="1"/>
  <c r="BN248" i="14"/>
  <c r="BJ248" i="14" s="1"/>
  <c r="BO248" i="14"/>
  <c r="BK248" i="14" s="1"/>
  <c r="BP248" i="14"/>
  <c r="BL248" i="14" s="1"/>
  <c r="V249" i="14"/>
  <c r="X249" i="14"/>
  <c r="Y249" i="14"/>
  <c r="Z249" i="14"/>
  <c r="AB249" i="14"/>
  <c r="AC249" i="14"/>
  <c r="BC249" i="14"/>
  <c r="AY249" i="14" s="1"/>
  <c r="BD249" i="14"/>
  <c r="AZ249" i="14" s="1"/>
  <c r="BE249" i="14"/>
  <c r="BA249" i="14" s="1"/>
  <c r="BF249" i="14"/>
  <c r="BB249" i="14" s="1"/>
  <c r="BM249" i="14"/>
  <c r="BI249" i="14" s="1"/>
  <c r="BN249" i="14"/>
  <c r="BJ249" i="14" s="1"/>
  <c r="BO249" i="14"/>
  <c r="BK249" i="14" s="1"/>
  <c r="BP249" i="14"/>
  <c r="BL249" i="14" s="1"/>
  <c r="V250" i="14"/>
  <c r="X250" i="14"/>
  <c r="Y250" i="14"/>
  <c r="Z250" i="14"/>
  <c r="AB250" i="14"/>
  <c r="AC250" i="14"/>
  <c r="BC250" i="14"/>
  <c r="AY250" i="14" s="1"/>
  <c r="BD250" i="14"/>
  <c r="AZ250" i="14" s="1"/>
  <c r="BE250" i="14"/>
  <c r="BA250" i="14" s="1"/>
  <c r="BF250" i="14"/>
  <c r="BB250" i="14" s="1"/>
  <c r="BM250" i="14"/>
  <c r="BI250" i="14" s="1"/>
  <c r="BN250" i="14"/>
  <c r="BJ250" i="14" s="1"/>
  <c r="BO250" i="14"/>
  <c r="BK250" i="14" s="1"/>
  <c r="BP250" i="14"/>
  <c r="BL250" i="14" s="1"/>
  <c r="V251" i="14"/>
  <c r="X251" i="14"/>
  <c r="Y251" i="14"/>
  <c r="Z251" i="14"/>
  <c r="AB251" i="14"/>
  <c r="AC251" i="14"/>
  <c r="BC251" i="14"/>
  <c r="AY251" i="14" s="1"/>
  <c r="BD251" i="14"/>
  <c r="AZ251" i="14" s="1"/>
  <c r="BE251" i="14"/>
  <c r="BA251" i="14" s="1"/>
  <c r="BF251" i="14"/>
  <c r="BB251" i="14" s="1"/>
  <c r="BM251" i="14"/>
  <c r="BI251" i="14" s="1"/>
  <c r="BN251" i="14"/>
  <c r="BJ251" i="14" s="1"/>
  <c r="BO251" i="14"/>
  <c r="BK251" i="14" s="1"/>
  <c r="BP251" i="14"/>
  <c r="BL251" i="14" s="1"/>
  <c r="V252" i="14"/>
  <c r="X252" i="14"/>
  <c r="Y252" i="14"/>
  <c r="Z252" i="14"/>
  <c r="AB252" i="14"/>
  <c r="AC252" i="14"/>
  <c r="BC252" i="14"/>
  <c r="AY252" i="14" s="1"/>
  <c r="BD252" i="14"/>
  <c r="AZ252" i="14" s="1"/>
  <c r="BE252" i="14"/>
  <c r="BA252" i="14" s="1"/>
  <c r="BF252" i="14"/>
  <c r="BB252" i="14" s="1"/>
  <c r="BM252" i="14"/>
  <c r="BI252" i="14" s="1"/>
  <c r="BN252" i="14"/>
  <c r="BJ252" i="14" s="1"/>
  <c r="BO252" i="14"/>
  <c r="BK252" i="14" s="1"/>
  <c r="BP252" i="14"/>
  <c r="BL252" i="14" s="1"/>
  <c r="V253" i="14"/>
  <c r="X253" i="14"/>
  <c r="Y253" i="14"/>
  <c r="Z253" i="14"/>
  <c r="AB253" i="14"/>
  <c r="AC253" i="14"/>
  <c r="BC253" i="14"/>
  <c r="AY253" i="14" s="1"/>
  <c r="BD253" i="14"/>
  <c r="AZ253" i="14" s="1"/>
  <c r="BE253" i="14"/>
  <c r="BA253" i="14" s="1"/>
  <c r="BF253" i="14"/>
  <c r="BB253" i="14" s="1"/>
  <c r="BM253" i="14"/>
  <c r="BI253" i="14" s="1"/>
  <c r="BN253" i="14"/>
  <c r="BJ253" i="14" s="1"/>
  <c r="BO253" i="14"/>
  <c r="BK253" i="14" s="1"/>
  <c r="BP253" i="14"/>
  <c r="BL253" i="14" s="1"/>
  <c r="V254" i="14"/>
  <c r="X254" i="14"/>
  <c r="Y254" i="14"/>
  <c r="Z254" i="14"/>
  <c r="AB254" i="14"/>
  <c r="AC254" i="14"/>
  <c r="BC254" i="14"/>
  <c r="AY254" i="14" s="1"/>
  <c r="BD254" i="14"/>
  <c r="AZ254" i="14" s="1"/>
  <c r="BE254" i="14"/>
  <c r="BA254" i="14" s="1"/>
  <c r="BF254" i="14"/>
  <c r="BB254" i="14" s="1"/>
  <c r="BM254" i="14"/>
  <c r="BI254" i="14" s="1"/>
  <c r="BN254" i="14"/>
  <c r="BJ254" i="14" s="1"/>
  <c r="BO254" i="14"/>
  <c r="BK254" i="14" s="1"/>
  <c r="BP254" i="14"/>
  <c r="BL254" i="14" s="1"/>
  <c r="V255" i="14"/>
  <c r="X255" i="14"/>
  <c r="Y255" i="14"/>
  <c r="Z255" i="14"/>
  <c r="AB255" i="14"/>
  <c r="AC255" i="14"/>
  <c r="BC255" i="14"/>
  <c r="AY255" i="14" s="1"/>
  <c r="BD255" i="14"/>
  <c r="AZ255" i="14" s="1"/>
  <c r="BE255" i="14"/>
  <c r="BA255" i="14" s="1"/>
  <c r="BF255" i="14"/>
  <c r="BB255" i="14" s="1"/>
  <c r="BM255" i="14"/>
  <c r="BI255" i="14" s="1"/>
  <c r="BN255" i="14"/>
  <c r="BJ255" i="14" s="1"/>
  <c r="BO255" i="14"/>
  <c r="BK255" i="14" s="1"/>
  <c r="BP255" i="14"/>
  <c r="BL255" i="14" s="1"/>
  <c r="V256" i="14"/>
  <c r="X256" i="14"/>
  <c r="Y256" i="14"/>
  <c r="Z256" i="14"/>
  <c r="AB256" i="14"/>
  <c r="AC256" i="14"/>
  <c r="BC256" i="14"/>
  <c r="AY256" i="14" s="1"/>
  <c r="BD256" i="14"/>
  <c r="AZ256" i="14" s="1"/>
  <c r="BE256" i="14"/>
  <c r="BA256" i="14" s="1"/>
  <c r="BF256" i="14"/>
  <c r="BB256" i="14" s="1"/>
  <c r="BM256" i="14"/>
  <c r="BI256" i="14" s="1"/>
  <c r="BN256" i="14"/>
  <c r="BJ256" i="14" s="1"/>
  <c r="BO256" i="14"/>
  <c r="BK256" i="14" s="1"/>
  <c r="BP256" i="14"/>
  <c r="BL256" i="14" s="1"/>
  <c r="BV17" i="14"/>
  <c r="BX17" i="14" s="1"/>
  <c r="BU27" i="9" l="1"/>
  <c r="BV34" i="9"/>
  <c r="BV33" i="9"/>
  <c r="BW43" i="9"/>
  <c r="BX37" i="14"/>
  <c r="BU25" i="9"/>
  <c r="BW39" i="9"/>
  <c r="BV39" i="9"/>
  <c r="BV28" i="9"/>
  <c r="CG28" i="14"/>
  <c r="BX44" i="14"/>
  <c r="BU44" i="9"/>
  <c r="BV42" i="9"/>
  <c r="BW44" i="9"/>
  <c r="BV44" i="9"/>
  <c r="BW26" i="9"/>
  <c r="BV36" i="9"/>
  <c r="BV43" i="9"/>
  <c r="BU35" i="9"/>
  <c r="BV26" i="9"/>
  <c r="BV25" i="9"/>
  <c r="BW42" i="9"/>
  <c r="BU30" i="9"/>
  <c r="BW18" i="9"/>
  <c r="BV19" i="9"/>
  <c r="BU23" i="9"/>
  <c r="BU19" i="9"/>
  <c r="BW27" i="9"/>
  <c r="BW33" i="9"/>
  <c r="BV30" i="9"/>
  <c r="BW32" i="9"/>
  <c r="BU41" i="9"/>
  <c r="BV22" i="9"/>
  <c r="BV18" i="9"/>
  <c r="BU43" i="9"/>
  <c r="BU33" i="9"/>
  <c r="BU28" i="9"/>
  <c r="BU32" i="9"/>
  <c r="BU37" i="9"/>
  <c r="BW21" i="9"/>
  <c r="BU18" i="9"/>
  <c r="BV41" i="9"/>
  <c r="BW40" i="9"/>
  <c r="BU22" i="9"/>
  <c r="BV27" i="9"/>
  <c r="BV21" i="9"/>
  <c r="BW41" i="9"/>
  <c r="BU26" i="9"/>
  <c r="BW20" i="9"/>
  <c r="BU42" i="9"/>
  <c r="BU39" i="9"/>
  <c r="BW35" i="9"/>
  <c r="BV37" i="9"/>
  <c r="BW37" i="9"/>
  <c r="BU29" i="9"/>
  <c r="BU21" i="9"/>
  <c r="BW36" i="9"/>
  <c r="BV20" i="9"/>
  <c r="BW30" i="9"/>
  <c r="BW29" i="9"/>
  <c r="BU36" i="9"/>
  <c r="BW19" i="9"/>
  <c r="BU34" i="9"/>
  <c r="BV35" i="9"/>
  <c r="BW23" i="9"/>
  <c r="BU20" i="9"/>
  <c r="BV29" i="9"/>
  <c r="BW34" i="9"/>
  <c r="BV32" i="9"/>
  <c r="BV23" i="9"/>
  <c r="BW25" i="9"/>
  <c r="BW28" i="9"/>
  <c r="BU40" i="9"/>
  <c r="BW22" i="9"/>
  <c r="BV40" i="9"/>
  <c r="BX42" i="14"/>
  <c r="BX39" i="14"/>
  <c r="CG25" i="14"/>
  <c r="BX43" i="14"/>
  <c r="BX41" i="14"/>
  <c r="BX40" i="14"/>
  <c r="CG29" i="14"/>
  <c r="CG27" i="14"/>
  <c r="CG30" i="14"/>
  <c r="CG24" i="14"/>
  <c r="CE39" i="9"/>
  <c r="CD32" i="9"/>
  <c r="CG33" i="14"/>
  <c r="CE18" i="9"/>
  <c r="CF20" i="9"/>
  <c r="CD23" i="9"/>
  <c r="CE22" i="9"/>
  <c r="CF21" i="9"/>
  <c r="CF18" i="9"/>
  <c r="CE21" i="9"/>
  <c r="CF30" i="9"/>
  <c r="CD27" i="9"/>
  <c r="CD40" i="9"/>
  <c r="CD35" i="9"/>
  <c r="CE30" i="9"/>
  <c r="CE26" i="9"/>
  <c r="CD19" i="9"/>
  <c r="CE34" i="9"/>
  <c r="CF29" i="9"/>
  <c r="CF25" i="9"/>
  <c r="CF33" i="9"/>
  <c r="CD30" i="9"/>
  <c r="CD26" i="9"/>
  <c r="CD18" i="9"/>
  <c r="CD34" i="9"/>
  <c r="CE29" i="9"/>
  <c r="CE25" i="9"/>
  <c r="CF23" i="9"/>
  <c r="CE33" i="9"/>
  <c r="CF28" i="9"/>
  <c r="CD25" i="9"/>
  <c r="CF19" i="9"/>
  <c r="CE23" i="9"/>
  <c r="CF32" i="9"/>
  <c r="CD29" i="9"/>
  <c r="CF22" i="9"/>
  <c r="CE28" i="9"/>
  <c r="CE37" i="9"/>
  <c r="CF27" i="9"/>
  <c r="N20" i="9"/>
  <c r="CE40" i="9"/>
  <c r="CD41" i="9"/>
  <c r="CF40" i="9"/>
  <c r="CE41" i="9"/>
  <c r="CD42" i="9"/>
  <c r="CF41" i="9"/>
  <c r="CE42" i="9"/>
  <c r="CD43" i="9"/>
  <c r="CF42" i="9"/>
  <c r="CE43" i="9"/>
  <c r="CD44" i="9"/>
  <c r="CF43" i="9"/>
  <c r="CE44" i="9"/>
  <c r="CF44" i="9"/>
  <c r="CD39" i="9"/>
  <c r="CF39" i="9"/>
  <c r="CF36" i="9"/>
  <c r="CD28" i="9"/>
  <c r="M21" i="9"/>
  <c r="CE35" i="9"/>
  <c r="CD33" i="9"/>
  <c r="CF35" i="9"/>
  <c r="CF34" i="9"/>
  <c r="CD37" i="9"/>
  <c r="CE32" i="9"/>
  <c r="CD36" i="9"/>
  <c r="CF37" i="9"/>
  <c r="CE36" i="9"/>
  <c r="CD20" i="9"/>
  <c r="CE27" i="9"/>
  <c r="CE19" i="9"/>
  <c r="CD22" i="9"/>
  <c r="K27" i="9"/>
  <c r="CE20" i="9"/>
  <c r="CD21" i="9"/>
  <c r="CF26" i="9"/>
  <c r="CG32" i="14"/>
  <c r="CG35" i="14"/>
  <c r="CG37" i="14"/>
  <c r="CG22" i="14"/>
  <c r="CG21" i="14"/>
  <c r="CG20" i="14"/>
  <c r="CG19" i="14"/>
  <c r="CG36" i="14"/>
  <c r="CG34" i="14"/>
  <c r="CG23" i="14"/>
  <c r="CG18" i="14"/>
  <c r="J45" i="14"/>
  <c r="R45" i="14"/>
  <c r="N45" i="14" s="1"/>
  <c r="T45" i="14"/>
  <c r="Y85" i="14"/>
  <c r="Y125" i="14"/>
  <c r="CG38" i="14"/>
  <c r="CG40" i="14"/>
  <c r="CG42" i="14"/>
  <c r="CG44" i="14"/>
  <c r="CG39" i="14"/>
  <c r="CG43" i="14"/>
  <c r="I38" i="14"/>
  <c r="Q38" i="14"/>
  <c r="M38" i="14" s="1"/>
  <c r="S38" i="14"/>
  <c r="J37" i="14"/>
  <c r="R37" i="14"/>
  <c r="N37" i="14" s="1"/>
  <c r="T37" i="14"/>
  <c r="Y77" i="14"/>
  <c r="Y117" i="14"/>
  <c r="CE28" i="14"/>
  <c r="BX18" i="14"/>
  <c r="BX20" i="14"/>
  <c r="BX21" i="14"/>
  <c r="BX23" i="14"/>
  <c r="BX19" i="14"/>
  <c r="BX22" i="14"/>
  <c r="J17" i="14"/>
  <c r="R17" i="14"/>
  <c r="T17" i="14"/>
  <c r="BH17" i="14"/>
  <c r="L17" i="14"/>
  <c r="CE25" i="14"/>
  <c r="CD26" i="14"/>
  <c r="CF26" i="14"/>
  <c r="CE27" i="14"/>
  <c r="CD28" i="14"/>
  <c r="CF28" i="14"/>
  <c r="CE29" i="14"/>
  <c r="CD25" i="14"/>
  <c r="CE26" i="14"/>
  <c r="CF27" i="14"/>
  <c r="CD29" i="14"/>
  <c r="CE30" i="14"/>
  <c r="CF25" i="14"/>
  <c r="CD30" i="14"/>
  <c r="H17" i="14"/>
  <c r="D17" i="14" s="1"/>
  <c r="BF17" i="14"/>
  <c r="BB17" i="14" s="1"/>
  <c r="F17" i="14"/>
  <c r="B17" i="14" s="1"/>
  <c r="BD17" i="14"/>
  <c r="AZ17" i="14" s="1"/>
  <c r="Y57" i="14"/>
  <c r="Y97" i="14"/>
  <c r="Y137" i="14"/>
  <c r="M17" i="14"/>
  <c r="Z198" i="14"/>
  <c r="X198" i="14"/>
  <c r="Z158" i="14"/>
  <c r="X158" i="14"/>
  <c r="Y95" i="14"/>
  <c r="Y135" i="14"/>
  <c r="Y93" i="14"/>
  <c r="Y133" i="14"/>
  <c r="Y91" i="14"/>
  <c r="Y131" i="14"/>
  <c r="Y89" i="14"/>
  <c r="Y129" i="14"/>
  <c r="I48" i="14"/>
  <c r="Q48" i="14"/>
  <c r="M48" i="14" s="1"/>
  <c r="S48" i="14"/>
  <c r="J47" i="14"/>
  <c r="R47" i="14"/>
  <c r="N47" i="14" s="1"/>
  <c r="T47" i="14"/>
  <c r="Y87" i="14"/>
  <c r="Y127" i="14"/>
  <c r="I46" i="14"/>
  <c r="Q46" i="14"/>
  <c r="M46" i="14" s="1"/>
  <c r="S46" i="14"/>
  <c r="BH45" i="14"/>
  <c r="BF45" i="14"/>
  <c r="BB45" i="14" s="1"/>
  <c r="BD45" i="14"/>
  <c r="AZ45" i="14" s="1"/>
  <c r="I42" i="14"/>
  <c r="Q42" i="14"/>
  <c r="M42" i="14" s="1"/>
  <c r="S42" i="14"/>
  <c r="CG41" i="14"/>
  <c r="J41" i="14"/>
  <c r="R41" i="14"/>
  <c r="N41" i="14" s="1"/>
  <c r="T41" i="14"/>
  <c r="Y81" i="14"/>
  <c r="Y121" i="14"/>
  <c r="BG38" i="14"/>
  <c r="BE38" i="14"/>
  <c r="BA38" i="14" s="1"/>
  <c r="BC38" i="14"/>
  <c r="AY38" i="14" s="1"/>
  <c r="BH37" i="14"/>
  <c r="BF37" i="14"/>
  <c r="BB37" i="14" s="1"/>
  <c r="BD37" i="14"/>
  <c r="AZ37" i="14" s="1"/>
  <c r="I34" i="14"/>
  <c r="Q34" i="14"/>
  <c r="M34" i="14" s="1"/>
  <c r="S34" i="14"/>
  <c r="J33" i="14"/>
  <c r="R33" i="14"/>
  <c r="N33" i="14" s="1"/>
  <c r="T33" i="14"/>
  <c r="Y73" i="14"/>
  <c r="Y113" i="14"/>
  <c r="Y153" i="14"/>
  <c r="BX31" i="14"/>
  <c r="BX32" i="14"/>
  <c r="BX34" i="14"/>
  <c r="BX36" i="14"/>
  <c r="BX35" i="14"/>
  <c r="J31" i="14"/>
  <c r="R31" i="14"/>
  <c r="N31" i="14" s="1"/>
  <c r="T31" i="14"/>
  <c r="Y71" i="14"/>
  <c r="Y111" i="14"/>
  <c r="Y151" i="14"/>
  <c r="CF30" i="14"/>
  <c r="CF29" i="14"/>
  <c r="CD27" i="14"/>
  <c r="I20" i="14"/>
  <c r="Q20" i="14"/>
  <c r="S20" i="14"/>
  <c r="BG20" i="14"/>
  <c r="K20" i="14"/>
  <c r="CE19" i="14"/>
  <c r="CF20" i="14"/>
  <c r="CD22" i="14"/>
  <c r="CF22" i="14"/>
  <c r="CE23" i="14"/>
  <c r="CD20" i="14"/>
  <c r="CE21" i="14"/>
  <c r="CD23" i="14"/>
  <c r="CF18" i="14"/>
  <c r="CE22" i="14"/>
  <c r="CF23" i="14"/>
  <c r="G20" i="14"/>
  <c r="C20" i="14" s="1"/>
  <c r="BW32" i="14" s="1"/>
  <c r="BE20" i="14"/>
  <c r="BA20" i="14" s="1"/>
  <c r="E20" i="14"/>
  <c r="A20" i="14" s="1"/>
  <c r="BC20" i="14"/>
  <c r="AY20" i="14" s="1"/>
  <c r="I44" i="14"/>
  <c r="Q44" i="14"/>
  <c r="M44" i="14" s="1"/>
  <c r="S44" i="14"/>
  <c r="J43" i="14"/>
  <c r="R43" i="14"/>
  <c r="N43" i="14" s="1"/>
  <c r="T43" i="14"/>
  <c r="I40" i="14"/>
  <c r="Q40" i="14"/>
  <c r="M40" i="14" s="1"/>
  <c r="S40" i="14"/>
  <c r="J39" i="14"/>
  <c r="R39" i="14"/>
  <c r="N39" i="14" s="1"/>
  <c r="T39" i="14"/>
  <c r="I36" i="14"/>
  <c r="Q36" i="14"/>
  <c r="M36" i="14" s="1"/>
  <c r="S36" i="14"/>
  <c r="J35" i="14"/>
  <c r="R35" i="14"/>
  <c r="N35" i="14" s="1"/>
  <c r="T35" i="14"/>
  <c r="I32" i="14"/>
  <c r="Q32" i="14"/>
  <c r="M32" i="14" s="1"/>
  <c r="S32" i="14"/>
  <c r="Q30" i="14"/>
  <c r="M30" i="14" s="1"/>
  <c r="S30" i="14"/>
  <c r="I27" i="14"/>
  <c r="Q27" i="14"/>
  <c r="M27" i="14" s="1"/>
  <c r="S27" i="14"/>
  <c r="J26" i="14"/>
  <c r="R26" i="14"/>
  <c r="N26" i="14" s="1"/>
  <c r="T26" i="14"/>
  <c r="BX24" i="14"/>
  <c r="BX25" i="14"/>
  <c r="BX27" i="14"/>
  <c r="BX29" i="14"/>
  <c r="BX28" i="14"/>
  <c r="BX30" i="14"/>
  <c r="J24" i="14"/>
  <c r="R24" i="14"/>
  <c r="N24" i="14" s="1"/>
  <c r="T24" i="14"/>
  <c r="J19" i="14"/>
  <c r="R19" i="14"/>
  <c r="N19" i="14" s="1"/>
  <c r="T19" i="14"/>
  <c r="BH19" i="14"/>
  <c r="H19" i="14"/>
  <c r="D19" i="14" s="1"/>
  <c r="BF19" i="14"/>
  <c r="BB19" i="14" s="1"/>
  <c r="F19" i="14"/>
  <c r="B19" i="14" s="1"/>
  <c r="BD19" i="14"/>
  <c r="AZ19" i="14" s="1"/>
  <c r="I29" i="14"/>
  <c r="Q29" i="14"/>
  <c r="M29" i="14" s="1"/>
  <c r="S29" i="14"/>
  <c r="J28" i="14"/>
  <c r="R28" i="14"/>
  <c r="N28" i="14" s="1"/>
  <c r="T28" i="14"/>
  <c r="I25" i="14"/>
  <c r="Q25" i="14"/>
  <c r="M25" i="14" s="1"/>
  <c r="S25" i="14"/>
  <c r="I23" i="14"/>
  <c r="Q23" i="14"/>
  <c r="M23" i="14" s="1"/>
  <c r="S23" i="14"/>
  <c r="J22" i="14"/>
  <c r="R22" i="14"/>
  <c r="N22" i="14" s="1"/>
  <c r="T22" i="14"/>
  <c r="CD18" i="14"/>
  <c r="J21" i="14"/>
  <c r="R21" i="14"/>
  <c r="N21" i="14" s="1"/>
  <c r="T21" i="14"/>
  <c r="K19" i="14"/>
  <c r="I18" i="14"/>
  <c r="S18" i="14"/>
  <c r="CE18" i="14"/>
  <c r="CD19" i="14"/>
  <c r="CF19" i="14"/>
  <c r="CE20" i="14"/>
  <c r="CD21" i="14"/>
  <c r="CF21" i="14"/>
  <c r="K17" i="14"/>
  <c r="BU25" i="14" l="1"/>
  <c r="BW36" i="14"/>
  <c r="BV36" i="14"/>
  <c r="BV33" i="14"/>
  <c r="BW33" i="14"/>
  <c r="BU34" i="14"/>
  <c r="BU36" i="14"/>
  <c r="BW37" i="14"/>
  <c r="BU35" i="14"/>
  <c r="BV32" i="14"/>
  <c r="M20" i="14"/>
  <c r="CD34" i="14"/>
  <c r="CE35" i="14"/>
  <c r="CF36" i="14"/>
  <c r="CE37" i="14"/>
  <c r="CF34" i="14"/>
  <c r="CD32" i="14"/>
  <c r="CD37" i="14"/>
  <c r="CF35" i="14"/>
  <c r="CD33" i="14"/>
  <c r="CE34" i="14"/>
  <c r="CF32" i="14"/>
  <c r="BV35" i="14"/>
  <c r="BV37" i="14"/>
  <c r="BW34" i="14"/>
  <c r="BU32" i="14"/>
  <c r="BU37" i="14"/>
  <c r="BW35" i="14"/>
  <c r="BV34" i="14"/>
  <c r="BU33" i="14"/>
  <c r="CD36" i="14"/>
  <c r="CE33" i="14"/>
  <c r="CF37" i="14"/>
  <c r="CE36" i="14"/>
  <c r="CD35" i="14"/>
  <c r="CF33" i="14"/>
  <c r="CE32" i="14"/>
  <c r="BV25" i="14"/>
  <c r="BU26" i="14"/>
  <c r="BW26" i="14"/>
  <c r="BV27" i="14"/>
  <c r="BU28" i="14"/>
  <c r="BW28" i="14"/>
  <c r="BV29" i="14"/>
  <c r="BV26" i="14"/>
  <c r="BW27" i="14"/>
  <c r="BU29" i="14"/>
  <c r="BV30" i="14"/>
  <c r="BU27" i="14"/>
  <c r="BV28" i="14"/>
  <c r="BW29" i="14"/>
  <c r="BU30" i="14"/>
  <c r="BW25" i="14"/>
  <c r="BW30" i="14"/>
  <c r="BU39" i="14"/>
  <c r="BW39" i="14"/>
  <c r="BV40" i="14"/>
  <c r="BU41" i="14"/>
  <c r="BW41" i="14"/>
  <c r="BV42" i="14"/>
  <c r="BU43" i="14"/>
  <c r="BW43" i="14"/>
  <c r="BV44" i="14"/>
  <c r="BU40" i="14"/>
  <c r="BV41" i="14"/>
  <c r="BW42" i="14"/>
  <c r="BU44" i="14"/>
  <c r="BU42" i="14"/>
  <c r="BV43" i="14"/>
  <c r="BW44" i="14"/>
  <c r="BV39" i="14"/>
  <c r="BW40" i="14"/>
  <c r="N17" i="14"/>
  <c r="CD39" i="14"/>
  <c r="CF39" i="14"/>
  <c r="CE40" i="14"/>
  <c r="CD41" i="14"/>
  <c r="CF41" i="14"/>
  <c r="CE42" i="14"/>
  <c r="CD43" i="14"/>
  <c r="CF43" i="14"/>
  <c r="CE44" i="14"/>
  <c r="CF40" i="14"/>
  <c r="CE41" i="14"/>
  <c r="CD42" i="14"/>
  <c r="CF44" i="14"/>
  <c r="CF42" i="14"/>
  <c r="CE43" i="14"/>
  <c r="CD44" i="14"/>
  <c r="CE39" i="14"/>
  <c r="CD40" i="14"/>
  <c r="AC6" i="9" l="1"/>
  <c r="AC7" i="9"/>
  <c r="AC8" i="9"/>
  <c r="AC9" i="9"/>
  <c r="AC5" i="9"/>
  <c r="AC7" i="14"/>
  <c r="AC8" i="14"/>
  <c r="AC9" i="14"/>
  <c r="AC6" i="14"/>
  <c r="AC5" i="14"/>
  <c r="AE4" i="14"/>
  <c r="AE4" i="9"/>
  <c r="BC57" i="9"/>
  <c r="AY57" i="9" s="1"/>
  <c r="BD57" i="9"/>
  <c r="AZ57" i="9" s="1"/>
  <c r="BE57" i="9"/>
  <c r="BA57" i="9" s="1"/>
  <c r="BF57" i="9"/>
  <c r="BB57" i="9" s="1"/>
  <c r="BM57" i="9"/>
  <c r="BI57" i="9" s="1"/>
  <c r="BN57" i="9"/>
  <c r="BJ57" i="9" s="1"/>
  <c r="AR7" i="14"/>
  <c r="AS7" i="14"/>
  <c r="AS7" i="9"/>
  <c r="AG275" i="6"/>
  <c r="AA279" i="6"/>
  <c r="AA275" i="6"/>
  <c r="U279" i="6"/>
  <c r="O275" i="6"/>
  <c r="I275" i="6"/>
  <c r="C275" i="6"/>
  <c r="AG277" i="6"/>
  <c r="AG272" i="6"/>
  <c r="AA272" i="6"/>
  <c r="U272" i="6"/>
  <c r="AB175" i="9"/>
  <c r="O272" i="6"/>
  <c r="C272" i="6"/>
  <c r="C268" i="6"/>
  <c r="E271" i="6"/>
  <c r="AA270" i="6"/>
  <c r="AG261" i="6"/>
  <c r="AA265" i="6"/>
  <c r="AA261" i="6"/>
  <c r="U261" i="6"/>
  <c r="O261" i="6"/>
  <c r="I261" i="6"/>
  <c r="C261" i="6"/>
  <c r="W264" i="6"/>
  <c r="I262" i="6"/>
  <c r="AG258" i="6"/>
  <c r="AA258" i="6"/>
  <c r="I254" i="6"/>
  <c r="C258" i="6"/>
  <c r="E257" i="6"/>
  <c r="AG247" i="6"/>
  <c r="AA247" i="6"/>
  <c r="U251" i="6"/>
  <c r="O247" i="6"/>
  <c r="I247" i="6"/>
  <c r="C247" i="6"/>
  <c r="AC250" i="6"/>
  <c r="O248" i="6"/>
  <c r="AG244" i="6"/>
  <c r="AA244" i="6"/>
  <c r="AA240" i="6"/>
  <c r="I240" i="6"/>
  <c r="C244" i="6"/>
  <c r="AG233" i="6"/>
  <c r="AA233" i="6"/>
  <c r="O233" i="6"/>
  <c r="I237" i="6"/>
  <c r="I233" i="6"/>
  <c r="C233" i="6"/>
  <c r="AG230" i="6"/>
  <c r="AA230" i="6"/>
  <c r="C230" i="6"/>
  <c r="W229" i="6"/>
  <c r="AG219" i="6"/>
  <c r="AA219" i="6"/>
  <c r="O219" i="6"/>
  <c r="I219" i="6"/>
  <c r="C219" i="6"/>
  <c r="E222" i="6"/>
  <c r="AG216" i="6"/>
  <c r="AA216" i="6"/>
  <c r="U216" i="6"/>
  <c r="U212" i="6"/>
  <c r="C216" i="6"/>
  <c r="AA214" i="6"/>
  <c r="AG205" i="6"/>
  <c r="AA209" i="6"/>
  <c r="AA205" i="6"/>
  <c r="U205" i="6"/>
  <c r="O205" i="6"/>
  <c r="I205" i="6"/>
  <c r="C205" i="6"/>
  <c r="AG207" i="6"/>
  <c r="C206" i="6"/>
  <c r="AG202" i="6"/>
  <c r="AA202" i="6"/>
  <c r="C202" i="6"/>
  <c r="E201" i="6"/>
  <c r="AG200" i="6"/>
  <c r="AG191" i="6"/>
  <c r="AA191" i="6"/>
  <c r="AC164" i="9"/>
  <c r="O191" i="6"/>
  <c r="I191" i="6"/>
  <c r="C191" i="6"/>
  <c r="AG193" i="6"/>
  <c r="AG188" i="6"/>
  <c r="AA188" i="6"/>
  <c r="U188" i="6"/>
  <c r="U184" i="6"/>
  <c r="C188" i="6"/>
  <c r="AG177" i="6"/>
  <c r="AA177" i="6"/>
  <c r="AC162" i="9"/>
  <c r="I177" i="6"/>
  <c r="C177" i="6"/>
  <c r="AC180" i="6"/>
  <c r="C179" i="6"/>
  <c r="AG174" i="6"/>
  <c r="I174" i="6"/>
  <c r="U172" i="6"/>
  <c r="AG163" i="6"/>
  <c r="AA167" i="6"/>
  <c r="AA163" i="6"/>
  <c r="I163" i="6"/>
  <c r="C163" i="6"/>
  <c r="C165" i="6"/>
  <c r="AG160" i="6"/>
  <c r="O160" i="6"/>
  <c r="I160" i="6"/>
  <c r="AC159" i="6"/>
  <c r="AG149" i="6"/>
  <c r="AA149" i="6"/>
  <c r="AC158" i="9"/>
  <c r="I153" i="6"/>
  <c r="I149" i="6"/>
  <c r="C149" i="6"/>
  <c r="C151" i="6"/>
  <c r="AG146" i="6"/>
  <c r="U146" i="6"/>
  <c r="O146" i="6"/>
  <c r="I146" i="6"/>
  <c r="AG135" i="6"/>
  <c r="AA135" i="6"/>
  <c r="U135" i="6"/>
  <c r="O139" i="6"/>
  <c r="I135" i="6"/>
  <c r="C135" i="6"/>
  <c r="C137" i="6"/>
  <c r="AG132" i="6"/>
  <c r="O132" i="6"/>
  <c r="I132" i="6"/>
  <c r="U130" i="6"/>
  <c r="AG121" i="6"/>
  <c r="AA125" i="6"/>
  <c r="AA121" i="6"/>
  <c r="I121" i="6"/>
  <c r="C121" i="6"/>
  <c r="C123" i="6"/>
  <c r="AG118" i="6"/>
  <c r="AA118" i="6"/>
  <c r="U118" i="6"/>
  <c r="U114" i="6"/>
  <c r="O118" i="6"/>
  <c r="I118" i="6"/>
  <c r="AC117" i="6"/>
  <c r="U116" i="6"/>
  <c r="AG107" i="6"/>
  <c r="AA111" i="6"/>
  <c r="AA107" i="6"/>
  <c r="AC152" i="9"/>
  <c r="U107" i="6"/>
  <c r="I107" i="6"/>
  <c r="C107" i="6"/>
  <c r="C109" i="6"/>
  <c r="AG104" i="6"/>
  <c r="AA104" i="6"/>
  <c r="O104" i="6"/>
  <c r="I104" i="6"/>
  <c r="AC103" i="6"/>
  <c r="AG93" i="6"/>
  <c r="AA93" i="6"/>
  <c r="U93" i="6"/>
  <c r="I93" i="6"/>
  <c r="C93" i="6"/>
  <c r="C95" i="6"/>
  <c r="AG90" i="6"/>
  <c r="AB149" i="9"/>
  <c r="O90" i="6"/>
  <c r="I90" i="6"/>
  <c r="U88" i="6"/>
  <c r="AG79" i="6"/>
  <c r="AA83" i="6"/>
  <c r="I79" i="6"/>
  <c r="C81" i="6"/>
  <c r="AG76" i="6"/>
  <c r="AB147" i="9"/>
  <c r="I76" i="6"/>
  <c r="I72" i="6"/>
  <c r="C76" i="6"/>
  <c r="AG73" i="6"/>
  <c r="AG65" i="6"/>
  <c r="I69" i="6"/>
  <c r="I65" i="6"/>
  <c r="AI68" i="6"/>
  <c r="AG67" i="6"/>
  <c r="AG62" i="6"/>
  <c r="AA62" i="6"/>
  <c r="AB145" i="9"/>
  <c r="I62" i="6"/>
  <c r="AG59" i="6"/>
  <c r="AG51" i="6"/>
  <c r="O51" i="6"/>
  <c r="I51" i="6"/>
  <c r="C55" i="6"/>
  <c r="AI54" i="6"/>
  <c r="AG53" i="6"/>
  <c r="AG48" i="6"/>
  <c r="I48" i="6"/>
  <c r="C48" i="6"/>
  <c r="AG45" i="6"/>
  <c r="AG37" i="6"/>
  <c r="AA37" i="6"/>
  <c r="O41" i="6"/>
  <c r="I37" i="6"/>
  <c r="AI40" i="6"/>
  <c r="AG39" i="6"/>
  <c r="C38" i="6"/>
  <c r="AG34" i="6"/>
  <c r="O34" i="6"/>
  <c r="I34" i="6"/>
  <c r="C34" i="6"/>
  <c r="C32" i="6"/>
  <c r="AG31" i="6"/>
  <c r="AG23" i="6"/>
  <c r="AA23" i="6"/>
  <c r="U27" i="6"/>
  <c r="I23" i="6"/>
  <c r="C27" i="6"/>
  <c r="AI26" i="6"/>
  <c r="AG20" i="6"/>
  <c r="AG16" i="6"/>
  <c r="U20" i="6"/>
  <c r="U16" i="6"/>
  <c r="O16" i="6"/>
  <c r="I20" i="6"/>
  <c r="C20" i="6"/>
  <c r="W19" i="6"/>
  <c r="AG17" i="6"/>
  <c r="AG9" i="6"/>
  <c r="U13" i="6"/>
  <c r="U9" i="6"/>
  <c r="O13" i="6"/>
  <c r="I9" i="6"/>
  <c r="AI12" i="6"/>
  <c r="AG11" i="6"/>
  <c r="AG6" i="6"/>
  <c r="AC177" i="9"/>
  <c r="I6" i="6"/>
  <c r="AB57" i="9"/>
  <c r="C6" i="6"/>
  <c r="AI5" i="6"/>
  <c r="AG4" i="6"/>
  <c r="H48" i="3"/>
  <c r="AG279" i="6"/>
  <c r="O279" i="6"/>
  <c r="I279" i="6"/>
  <c r="C279" i="6"/>
  <c r="Q278" i="6"/>
  <c r="AG276" i="6"/>
  <c r="AA276" i="6"/>
  <c r="U276" i="6"/>
  <c r="O276" i="6"/>
  <c r="I276" i="6"/>
  <c r="C276" i="6"/>
  <c r="I272" i="6"/>
  <c r="AI271" i="6"/>
  <c r="AC271" i="6"/>
  <c r="W271" i="6"/>
  <c r="Q271" i="6"/>
  <c r="K271" i="6"/>
  <c r="AG270" i="6"/>
  <c r="U270" i="6"/>
  <c r="O270" i="6"/>
  <c r="I270" i="6"/>
  <c r="C270" i="6"/>
  <c r="AG268" i="6"/>
  <c r="AA268" i="6"/>
  <c r="U268" i="6"/>
  <c r="O268" i="6"/>
  <c r="I268" i="6"/>
  <c r="AG265" i="6"/>
  <c r="I265" i="6"/>
  <c r="C265" i="6"/>
  <c r="AI264" i="6"/>
  <c r="AG263" i="6"/>
  <c r="AG262" i="6"/>
  <c r="AA262" i="6"/>
  <c r="U262" i="6"/>
  <c r="O262" i="6"/>
  <c r="C262" i="6"/>
  <c r="I258" i="6"/>
  <c r="AI257" i="6"/>
  <c r="AC257" i="6"/>
  <c r="W257" i="6"/>
  <c r="Q257" i="6"/>
  <c r="K257" i="6"/>
  <c r="AG256" i="6"/>
  <c r="AA256" i="6"/>
  <c r="U256" i="6"/>
  <c r="O256" i="6"/>
  <c r="I256" i="6"/>
  <c r="C256" i="6"/>
  <c r="AG254" i="6"/>
  <c r="AA254" i="6"/>
  <c r="O254" i="6"/>
  <c r="C254" i="6"/>
  <c r="AG251" i="6"/>
  <c r="AA251" i="6"/>
  <c r="I251" i="6"/>
  <c r="C251" i="6"/>
  <c r="AI250" i="6"/>
  <c r="Q250" i="6"/>
  <c r="K250" i="6"/>
  <c r="E250" i="6"/>
  <c r="AG249" i="6"/>
  <c r="AG248" i="6"/>
  <c r="AA248" i="6"/>
  <c r="U248" i="6"/>
  <c r="I248" i="6"/>
  <c r="C248" i="6"/>
  <c r="I244" i="6"/>
  <c r="AI243" i="6"/>
  <c r="AC243" i="6"/>
  <c r="W243" i="6"/>
  <c r="Q243" i="6"/>
  <c r="K243" i="6"/>
  <c r="E243" i="6"/>
  <c r="AG242" i="6"/>
  <c r="AA242" i="6"/>
  <c r="U242" i="6"/>
  <c r="O242" i="6"/>
  <c r="I242" i="6"/>
  <c r="C242" i="6"/>
  <c r="AG240" i="6"/>
  <c r="O240" i="6"/>
  <c r="C240" i="6"/>
  <c r="AG237" i="6"/>
  <c r="AA237" i="6"/>
  <c r="C237" i="6"/>
  <c r="AI236" i="6"/>
  <c r="AC236" i="6"/>
  <c r="W236" i="6"/>
  <c r="Q236" i="6"/>
  <c r="K236" i="6"/>
  <c r="E236" i="6"/>
  <c r="AG235" i="6"/>
  <c r="AG234" i="6"/>
  <c r="AA234" i="6"/>
  <c r="U234" i="6"/>
  <c r="O234" i="6"/>
  <c r="I234" i="6"/>
  <c r="C234" i="6"/>
  <c r="AI229" i="6"/>
  <c r="AC229" i="6"/>
  <c r="Q229" i="6"/>
  <c r="K229" i="6"/>
  <c r="E229" i="6"/>
  <c r="AG228" i="6"/>
  <c r="AA228" i="6"/>
  <c r="U228" i="6"/>
  <c r="O228" i="6"/>
  <c r="I228" i="6"/>
  <c r="C228" i="6"/>
  <c r="AG226" i="6"/>
  <c r="AA226" i="6"/>
  <c r="O226" i="6"/>
  <c r="I226" i="6"/>
  <c r="C226" i="6"/>
  <c r="AG223" i="6"/>
  <c r="AA223" i="6"/>
  <c r="I223" i="6"/>
  <c r="C223" i="6"/>
  <c r="AI222" i="6"/>
  <c r="AC222" i="6"/>
  <c r="W222" i="6"/>
  <c r="Q222" i="6"/>
  <c r="K222" i="6"/>
  <c r="AG221" i="6"/>
  <c r="AG220" i="6"/>
  <c r="AA220" i="6"/>
  <c r="U220" i="6"/>
  <c r="O220" i="6"/>
  <c r="I220" i="6"/>
  <c r="C220" i="6"/>
  <c r="I216" i="6"/>
  <c r="AI215" i="6"/>
  <c r="AC215" i="6"/>
  <c r="W215" i="6"/>
  <c r="Q215" i="6"/>
  <c r="K215" i="6"/>
  <c r="E215" i="6"/>
  <c r="AG214" i="6"/>
  <c r="U214" i="6"/>
  <c r="O214" i="6"/>
  <c r="I214" i="6"/>
  <c r="C214" i="6"/>
  <c r="AG212" i="6"/>
  <c r="AA212" i="6"/>
  <c r="O212" i="6"/>
  <c r="I212" i="6"/>
  <c r="C212" i="6"/>
  <c r="AG209" i="6"/>
  <c r="I209" i="6"/>
  <c r="C209" i="6"/>
  <c r="AI208" i="6"/>
  <c r="AC208" i="6"/>
  <c r="W208" i="6"/>
  <c r="Q208" i="6"/>
  <c r="K208" i="6"/>
  <c r="E208" i="6"/>
  <c r="AG206" i="6"/>
  <c r="O206" i="6"/>
  <c r="I206" i="6"/>
  <c r="I202" i="6"/>
  <c r="AI201" i="6"/>
  <c r="AC201" i="6"/>
  <c r="W201" i="6"/>
  <c r="Q201" i="6"/>
  <c r="K201" i="6"/>
  <c r="AA200" i="6"/>
  <c r="O200" i="6"/>
  <c r="C200" i="6"/>
  <c r="AG198" i="6"/>
  <c r="AA198" i="6"/>
  <c r="O198" i="6"/>
  <c r="I198" i="6"/>
  <c r="C198" i="6"/>
  <c r="AG195" i="6"/>
  <c r="AA195" i="6"/>
  <c r="I195" i="6"/>
  <c r="C195" i="6"/>
  <c r="AI194" i="6"/>
  <c r="AC194" i="6"/>
  <c r="K194" i="6"/>
  <c r="E194" i="6"/>
  <c r="AG192" i="6"/>
  <c r="AA192" i="6"/>
  <c r="U192" i="6"/>
  <c r="O192" i="6"/>
  <c r="I192" i="6"/>
  <c r="C192" i="6"/>
  <c r="I188" i="6"/>
  <c r="AI187" i="6"/>
  <c r="AC187" i="6"/>
  <c r="W187" i="6"/>
  <c r="Q187" i="6"/>
  <c r="K187" i="6"/>
  <c r="E187" i="6"/>
  <c r="AG186" i="6"/>
  <c r="AA186" i="6"/>
  <c r="U186" i="6"/>
  <c r="O186" i="6"/>
  <c r="I186" i="6"/>
  <c r="C186" i="6"/>
  <c r="AG184" i="6"/>
  <c r="AA184" i="6"/>
  <c r="O184" i="6"/>
  <c r="I184" i="6"/>
  <c r="C184" i="6"/>
  <c r="AG181" i="6"/>
  <c r="AA181" i="6"/>
  <c r="I181" i="6"/>
  <c r="C181" i="6"/>
  <c r="AI180" i="6"/>
  <c r="W180" i="6"/>
  <c r="Q180" i="6"/>
  <c r="K180" i="6"/>
  <c r="E180" i="6"/>
  <c r="AG179" i="6"/>
  <c r="AG178" i="6"/>
  <c r="AA178" i="6"/>
  <c r="U178" i="6"/>
  <c r="O178" i="6"/>
  <c r="I178" i="6"/>
  <c r="C178" i="6"/>
  <c r="O177" i="6"/>
  <c r="AA174" i="6"/>
  <c r="C174" i="6"/>
  <c r="AI173" i="6"/>
  <c r="AC173" i="6"/>
  <c r="W173" i="6"/>
  <c r="Q173" i="6"/>
  <c r="K173" i="6"/>
  <c r="E173" i="6"/>
  <c r="AG172" i="6"/>
  <c r="AA172" i="6"/>
  <c r="O172" i="6"/>
  <c r="I172" i="6"/>
  <c r="C172" i="6"/>
  <c r="O171" i="6"/>
  <c r="AG170" i="6"/>
  <c r="AA170" i="6"/>
  <c r="O170" i="6"/>
  <c r="I170" i="6"/>
  <c r="C170" i="6"/>
  <c r="AG167" i="6"/>
  <c r="I167" i="6"/>
  <c r="C167" i="6"/>
  <c r="AA165" i="6"/>
  <c r="AG164" i="6"/>
  <c r="AA164" i="6"/>
  <c r="U164" i="6"/>
  <c r="O164" i="6"/>
  <c r="I164" i="6"/>
  <c r="C164" i="6"/>
  <c r="O163" i="6"/>
  <c r="AA160" i="6"/>
  <c r="C160" i="6"/>
  <c r="AI159" i="6"/>
  <c r="W159" i="6"/>
  <c r="Q159" i="6"/>
  <c r="K159" i="6"/>
  <c r="E159" i="6"/>
  <c r="AG158" i="6"/>
  <c r="AA158" i="6"/>
  <c r="U158" i="6"/>
  <c r="O158" i="6"/>
  <c r="I158" i="6"/>
  <c r="C158" i="6"/>
  <c r="O157" i="6"/>
  <c r="AG156" i="6"/>
  <c r="AA156" i="6"/>
  <c r="O156" i="6"/>
  <c r="I156" i="6"/>
  <c r="C156" i="6"/>
  <c r="AG153" i="6"/>
  <c r="AA153" i="6"/>
  <c r="U153" i="6"/>
  <c r="O153" i="6"/>
  <c r="C153" i="6"/>
  <c r="AA151" i="6"/>
  <c r="AG150" i="6"/>
  <c r="AA150" i="6"/>
  <c r="U150" i="6"/>
  <c r="O150" i="6"/>
  <c r="I150" i="6"/>
  <c r="C150" i="6"/>
  <c r="O149" i="6"/>
  <c r="AA146" i="6"/>
  <c r="C146" i="6"/>
  <c r="AI145" i="6"/>
  <c r="AC145" i="6"/>
  <c r="W145" i="6"/>
  <c r="Q145" i="6"/>
  <c r="K145" i="6"/>
  <c r="E145" i="6"/>
  <c r="AG144" i="6"/>
  <c r="AA144" i="6"/>
  <c r="U144" i="6"/>
  <c r="O144" i="6"/>
  <c r="I144" i="6"/>
  <c r="C144" i="6"/>
  <c r="O143" i="6"/>
  <c r="AG142" i="6"/>
  <c r="AA142" i="6"/>
  <c r="O142" i="6"/>
  <c r="I142" i="6"/>
  <c r="C142" i="6"/>
  <c r="AG139" i="6"/>
  <c r="AA139" i="6"/>
  <c r="I139" i="6"/>
  <c r="C139" i="6"/>
  <c r="AA137" i="6"/>
  <c r="AG136" i="6"/>
  <c r="AA136" i="6"/>
  <c r="U136" i="6"/>
  <c r="O136" i="6"/>
  <c r="I136" i="6"/>
  <c r="C136" i="6"/>
  <c r="O135" i="6"/>
  <c r="AA132" i="6"/>
  <c r="C132" i="6"/>
  <c r="AI131" i="6"/>
  <c r="AC131" i="6"/>
  <c r="W131" i="6"/>
  <c r="Q131" i="6"/>
  <c r="K131" i="6"/>
  <c r="E131" i="6"/>
  <c r="AG130" i="6"/>
  <c r="AA130" i="6"/>
  <c r="O130" i="6"/>
  <c r="I130" i="6"/>
  <c r="C130" i="6"/>
  <c r="O129" i="6"/>
  <c r="AG128" i="6"/>
  <c r="AA128" i="6"/>
  <c r="O128" i="6"/>
  <c r="I128" i="6"/>
  <c r="C128" i="6"/>
  <c r="AG125" i="6"/>
  <c r="O125" i="6"/>
  <c r="I125" i="6"/>
  <c r="C125" i="6"/>
  <c r="AA123" i="6"/>
  <c r="AG122" i="6"/>
  <c r="AA122" i="6"/>
  <c r="U122" i="6"/>
  <c r="O122" i="6"/>
  <c r="I122" i="6"/>
  <c r="C122" i="6"/>
  <c r="O121" i="6"/>
  <c r="C118" i="6"/>
  <c r="AI117" i="6"/>
  <c r="W117" i="6"/>
  <c r="Q117" i="6"/>
  <c r="K117" i="6"/>
  <c r="E117" i="6"/>
  <c r="AG116" i="6"/>
  <c r="I116" i="6"/>
  <c r="C116" i="6"/>
  <c r="O115" i="6"/>
  <c r="AG114" i="6"/>
  <c r="AA114" i="6"/>
  <c r="O114" i="6"/>
  <c r="I114" i="6"/>
  <c r="C114" i="6"/>
  <c r="AG111" i="6"/>
  <c r="U111" i="6"/>
  <c r="O111" i="6"/>
  <c r="I111" i="6"/>
  <c r="C111" i="6"/>
  <c r="AG108" i="6"/>
  <c r="AA108" i="6"/>
  <c r="U108" i="6"/>
  <c r="O108" i="6"/>
  <c r="I108" i="6"/>
  <c r="C108" i="6"/>
  <c r="O107" i="6"/>
  <c r="C104" i="6"/>
  <c r="AI103" i="6"/>
  <c r="W103" i="6"/>
  <c r="Q103" i="6"/>
  <c r="K103" i="6"/>
  <c r="E103" i="6"/>
  <c r="AG102" i="6"/>
  <c r="AA102" i="6"/>
  <c r="U102" i="6"/>
  <c r="O102" i="6"/>
  <c r="I102" i="6"/>
  <c r="C102" i="6"/>
  <c r="O101" i="6"/>
  <c r="AG100" i="6"/>
  <c r="AA100" i="6"/>
  <c r="O100" i="6"/>
  <c r="I100" i="6"/>
  <c r="C100" i="6"/>
  <c r="AG97" i="6"/>
  <c r="AA97" i="6"/>
  <c r="O97" i="6"/>
  <c r="I97" i="6"/>
  <c r="C97" i="6"/>
  <c r="AA95" i="6"/>
  <c r="AG94" i="6"/>
  <c r="AA94" i="6"/>
  <c r="U94" i="6"/>
  <c r="O94" i="6"/>
  <c r="I94" i="6"/>
  <c r="C94" i="6"/>
  <c r="O93" i="6"/>
  <c r="AA90" i="6"/>
  <c r="C90" i="6"/>
  <c r="AI89" i="6"/>
  <c r="AC89" i="6"/>
  <c r="W89" i="6"/>
  <c r="Q89" i="6"/>
  <c r="K89" i="6"/>
  <c r="E89" i="6"/>
  <c r="AG88" i="6"/>
  <c r="AA88" i="6"/>
  <c r="O88" i="6"/>
  <c r="I88" i="6"/>
  <c r="C88" i="6"/>
  <c r="O87" i="6"/>
  <c r="AG86" i="6"/>
  <c r="AA86" i="6"/>
  <c r="U86" i="6"/>
  <c r="O86" i="6"/>
  <c r="I86" i="6"/>
  <c r="C86" i="6"/>
  <c r="AG83" i="6"/>
  <c r="O83" i="6"/>
  <c r="I83" i="6"/>
  <c r="C83" i="6"/>
  <c r="AA81" i="6"/>
  <c r="AG80" i="6"/>
  <c r="AA80" i="6"/>
  <c r="U80" i="6"/>
  <c r="O80" i="6"/>
  <c r="I80" i="6"/>
  <c r="C80" i="6"/>
  <c r="AA79" i="6"/>
  <c r="O79" i="6"/>
  <c r="C79" i="6"/>
  <c r="AA76" i="6"/>
  <c r="O76" i="6"/>
  <c r="AI75" i="6"/>
  <c r="AC75" i="6"/>
  <c r="W75" i="6"/>
  <c r="Q75" i="6"/>
  <c r="K75" i="6"/>
  <c r="E75" i="6"/>
  <c r="AG74" i="6"/>
  <c r="AA74" i="6"/>
  <c r="U74" i="6"/>
  <c r="O74" i="6"/>
  <c r="I74" i="6"/>
  <c r="C74" i="6"/>
  <c r="AA73" i="6"/>
  <c r="AG72" i="6"/>
  <c r="AA72" i="6"/>
  <c r="O72" i="6"/>
  <c r="C72" i="6"/>
  <c r="AG69" i="6"/>
  <c r="AA69" i="6"/>
  <c r="O69" i="6"/>
  <c r="C69" i="6"/>
  <c r="O67" i="6"/>
  <c r="AG66" i="6"/>
  <c r="AA66" i="6"/>
  <c r="U66" i="6"/>
  <c r="O66" i="6"/>
  <c r="I66" i="6"/>
  <c r="C66" i="6"/>
  <c r="AA65" i="6"/>
  <c r="O65" i="6"/>
  <c r="C65" i="6"/>
  <c r="O62" i="6"/>
  <c r="C62" i="6"/>
  <c r="AI61" i="6"/>
  <c r="AC61" i="6"/>
  <c r="W61" i="6"/>
  <c r="Q61" i="6"/>
  <c r="K61" i="6"/>
  <c r="E61" i="6"/>
  <c r="AG60" i="6"/>
  <c r="AA60" i="6"/>
  <c r="U60" i="6"/>
  <c r="O60" i="6"/>
  <c r="I60" i="6"/>
  <c r="C60" i="6"/>
  <c r="AA59" i="6"/>
  <c r="O59" i="6"/>
  <c r="C59" i="6"/>
  <c r="AG58" i="6"/>
  <c r="AA58" i="6"/>
  <c r="O58" i="6"/>
  <c r="I58" i="6"/>
  <c r="C58" i="6"/>
  <c r="AG55" i="6"/>
  <c r="AA55" i="6"/>
  <c r="O55" i="6"/>
  <c r="I55" i="6"/>
  <c r="AA53" i="6"/>
  <c r="O53" i="6"/>
  <c r="AG52" i="6"/>
  <c r="AA52" i="6"/>
  <c r="U52" i="6"/>
  <c r="O52" i="6"/>
  <c r="I52" i="6"/>
  <c r="C52" i="6"/>
  <c r="AA51" i="6"/>
  <c r="C51" i="6"/>
  <c r="AA48" i="6"/>
  <c r="O48" i="6"/>
  <c r="AI47" i="6"/>
  <c r="AC47" i="6"/>
  <c r="W47" i="6"/>
  <c r="Q47" i="6"/>
  <c r="K47" i="6"/>
  <c r="E47" i="6"/>
  <c r="AG46" i="6"/>
  <c r="AA46" i="6"/>
  <c r="U46" i="6"/>
  <c r="O46" i="6"/>
  <c r="I46" i="6"/>
  <c r="C46" i="6"/>
  <c r="O45" i="6"/>
  <c r="AG44" i="6"/>
  <c r="AA44" i="6"/>
  <c r="O44" i="6"/>
  <c r="I44" i="6"/>
  <c r="C44" i="6"/>
  <c r="AG41" i="6"/>
  <c r="AA41" i="6"/>
  <c r="I41" i="6"/>
  <c r="C41" i="6"/>
  <c r="AA39" i="6"/>
  <c r="O39" i="6"/>
  <c r="C39" i="6"/>
  <c r="AG38" i="6"/>
  <c r="U38" i="6"/>
  <c r="I38" i="6"/>
  <c r="O37" i="6"/>
  <c r="C37" i="6"/>
  <c r="AA34" i="6"/>
  <c r="AI33" i="6"/>
  <c r="AC33" i="6"/>
  <c r="W33" i="6"/>
  <c r="Q33" i="6"/>
  <c r="K33" i="6"/>
  <c r="E33" i="6"/>
  <c r="AG32" i="6"/>
  <c r="AA32" i="6"/>
  <c r="U32" i="6"/>
  <c r="O32" i="6"/>
  <c r="I32" i="6"/>
  <c r="AA31" i="6"/>
  <c r="AG30" i="6"/>
  <c r="AA30" i="6"/>
  <c r="O30" i="6"/>
  <c r="I30" i="6"/>
  <c r="C30" i="6"/>
  <c r="AG27" i="6"/>
  <c r="AA27" i="6"/>
  <c r="O27" i="6"/>
  <c r="I27" i="6"/>
  <c r="AA25" i="6"/>
  <c r="O25" i="6"/>
  <c r="AG24" i="6"/>
  <c r="AA24" i="6"/>
  <c r="U24" i="6"/>
  <c r="O24" i="6"/>
  <c r="I24" i="6"/>
  <c r="C24" i="6"/>
  <c r="O23" i="6"/>
  <c r="C23" i="6"/>
  <c r="AA20" i="6"/>
  <c r="O20" i="6"/>
  <c r="AI19" i="6"/>
  <c r="AC19" i="6"/>
  <c r="Q19" i="6"/>
  <c r="K19" i="6"/>
  <c r="E19" i="6"/>
  <c r="AG18" i="6"/>
  <c r="AA18" i="6"/>
  <c r="U18" i="6"/>
  <c r="O18" i="6"/>
  <c r="I18" i="6"/>
  <c r="C18" i="6"/>
  <c r="AA17" i="6"/>
  <c r="O17" i="6"/>
  <c r="C17" i="6"/>
  <c r="AA16" i="6"/>
  <c r="I16" i="6"/>
  <c r="C16" i="6"/>
  <c r="AG13" i="6"/>
  <c r="AA13" i="6"/>
  <c r="I13" i="6"/>
  <c r="C13" i="6"/>
  <c r="AA11" i="6"/>
  <c r="O11" i="6"/>
  <c r="C11" i="6"/>
  <c r="AA9" i="6"/>
  <c r="O9" i="6"/>
  <c r="C9" i="6"/>
  <c r="AA6" i="6"/>
  <c r="O6" i="6"/>
  <c r="AG2" i="6"/>
  <c r="U2" i="6"/>
  <c r="O2" i="6"/>
  <c r="I2" i="6"/>
  <c r="AR7" i="9"/>
  <c r="BP256" i="9"/>
  <c r="BL256" i="9" s="1"/>
  <c r="BO256" i="9"/>
  <c r="BK256" i="9" s="1"/>
  <c r="BN256" i="9"/>
  <c r="BJ256" i="9" s="1"/>
  <c r="BM256" i="9"/>
  <c r="BI256" i="9" s="1"/>
  <c r="BF256" i="9"/>
  <c r="BB256" i="9" s="1"/>
  <c r="BE256" i="9"/>
  <c r="BA256" i="9" s="1"/>
  <c r="BD256" i="9"/>
  <c r="AZ256" i="9" s="1"/>
  <c r="BC256" i="9"/>
  <c r="AY256" i="9" s="1"/>
  <c r="V256" i="9"/>
  <c r="BP255" i="9"/>
  <c r="BL255" i="9" s="1"/>
  <c r="BO255" i="9"/>
  <c r="BK255" i="9" s="1"/>
  <c r="BN255" i="9"/>
  <c r="BJ255" i="9" s="1"/>
  <c r="BM255" i="9"/>
  <c r="BI255" i="9" s="1"/>
  <c r="BF255" i="9"/>
  <c r="BB255" i="9" s="1"/>
  <c r="BE255" i="9"/>
  <c r="BA255" i="9" s="1"/>
  <c r="BD255" i="9"/>
  <c r="AZ255" i="9" s="1"/>
  <c r="BC255" i="9"/>
  <c r="AY255" i="9" s="1"/>
  <c r="AB255" i="9"/>
  <c r="Z255" i="9"/>
  <c r="V255" i="9"/>
  <c r="BP254" i="9"/>
  <c r="BL254" i="9" s="1"/>
  <c r="BO254" i="9"/>
  <c r="BK254" i="9" s="1"/>
  <c r="BN254" i="9"/>
  <c r="BJ254" i="9" s="1"/>
  <c r="BM254" i="9"/>
  <c r="BI254" i="9" s="1"/>
  <c r="BF254" i="9"/>
  <c r="BB254" i="9" s="1"/>
  <c r="BE254" i="9"/>
  <c r="BA254" i="9" s="1"/>
  <c r="BD254" i="9"/>
  <c r="AZ254" i="9" s="1"/>
  <c r="BC254" i="9"/>
  <c r="AY254" i="9" s="1"/>
  <c r="V254" i="9"/>
  <c r="BP253" i="9"/>
  <c r="BL253" i="9" s="1"/>
  <c r="BO253" i="9"/>
  <c r="BK253" i="9" s="1"/>
  <c r="BN253" i="9"/>
  <c r="BJ253" i="9" s="1"/>
  <c r="BM253" i="9"/>
  <c r="BI253" i="9" s="1"/>
  <c r="BF253" i="9"/>
  <c r="BB253" i="9" s="1"/>
  <c r="BE253" i="9"/>
  <c r="BA253" i="9" s="1"/>
  <c r="BD253" i="9"/>
  <c r="AZ253" i="9" s="1"/>
  <c r="BC253" i="9"/>
  <c r="AY253" i="9" s="1"/>
  <c r="V253" i="9"/>
  <c r="BP252" i="9"/>
  <c r="BL252" i="9" s="1"/>
  <c r="BO252" i="9"/>
  <c r="BK252" i="9" s="1"/>
  <c r="BN252" i="9"/>
  <c r="BJ252" i="9" s="1"/>
  <c r="BM252" i="9"/>
  <c r="BI252" i="9" s="1"/>
  <c r="BF252" i="9"/>
  <c r="BB252" i="9" s="1"/>
  <c r="BE252" i="9"/>
  <c r="BA252" i="9" s="1"/>
  <c r="BD252" i="9"/>
  <c r="AZ252" i="9" s="1"/>
  <c r="BC252" i="9"/>
  <c r="AY252" i="9" s="1"/>
  <c r="V252" i="9"/>
  <c r="BP251" i="9"/>
  <c r="BL251" i="9" s="1"/>
  <c r="BO251" i="9"/>
  <c r="BK251" i="9" s="1"/>
  <c r="BN251" i="9"/>
  <c r="BJ251" i="9" s="1"/>
  <c r="BM251" i="9"/>
  <c r="BI251" i="9" s="1"/>
  <c r="BF251" i="9"/>
  <c r="BB251" i="9" s="1"/>
  <c r="BE251" i="9"/>
  <c r="BA251" i="9" s="1"/>
  <c r="BD251" i="9"/>
  <c r="AZ251" i="9" s="1"/>
  <c r="BC251" i="9"/>
  <c r="AY251" i="9" s="1"/>
  <c r="V251" i="9"/>
  <c r="BP250" i="9"/>
  <c r="BL250" i="9" s="1"/>
  <c r="BO250" i="9"/>
  <c r="BK250" i="9" s="1"/>
  <c r="BN250" i="9"/>
  <c r="BJ250" i="9" s="1"/>
  <c r="BM250" i="9"/>
  <c r="BI250" i="9" s="1"/>
  <c r="BF250" i="9"/>
  <c r="BB250" i="9" s="1"/>
  <c r="BE250" i="9"/>
  <c r="BA250" i="9" s="1"/>
  <c r="BD250" i="9"/>
  <c r="AZ250" i="9" s="1"/>
  <c r="BC250" i="9"/>
  <c r="AY250" i="9" s="1"/>
  <c r="V250" i="9"/>
  <c r="BP249" i="9"/>
  <c r="BL249" i="9" s="1"/>
  <c r="BO249" i="9"/>
  <c r="BK249" i="9" s="1"/>
  <c r="BN249" i="9"/>
  <c r="BJ249" i="9" s="1"/>
  <c r="BM249" i="9"/>
  <c r="BI249" i="9" s="1"/>
  <c r="BF249" i="9"/>
  <c r="BB249" i="9" s="1"/>
  <c r="BE249" i="9"/>
  <c r="BA249" i="9" s="1"/>
  <c r="BD249" i="9"/>
  <c r="AZ249" i="9" s="1"/>
  <c r="BC249" i="9"/>
  <c r="AY249" i="9" s="1"/>
  <c r="V249" i="9"/>
  <c r="BP248" i="9"/>
  <c r="BL248" i="9" s="1"/>
  <c r="BO248" i="9"/>
  <c r="BK248" i="9" s="1"/>
  <c r="BN248" i="9"/>
  <c r="BJ248" i="9" s="1"/>
  <c r="BM248" i="9"/>
  <c r="BI248" i="9" s="1"/>
  <c r="BF248" i="9"/>
  <c r="BB248" i="9" s="1"/>
  <c r="BE248" i="9"/>
  <c r="BA248" i="9" s="1"/>
  <c r="BD248" i="9"/>
  <c r="AZ248" i="9" s="1"/>
  <c r="BC248" i="9"/>
  <c r="AY248" i="9" s="1"/>
  <c r="V248" i="9"/>
  <c r="BP247" i="9"/>
  <c r="BL247" i="9" s="1"/>
  <c r="BO247" i="9"/>
  <c r="BK247" i="9" s="1"/>
  <c r="BN247" i="9"/>
  <c r="BJ247" i="9" s="1"/>
  <c r="BM247" i="9"/>
  <c r="BI247" i="9" s="1"/>
  <c r="BF247" i="9"/>
  <c r="BB247" i="9" s="1"/>
  <c r="BE247" i="9"/>
  <c r="BA247" i="9" s="1"/>
  <c r="BD247" i="9"/>
  <c r="AZ247" i="9" s="1"/>
  <c r="BC247" i="9"/>
  <c r="AY247" i="9" s="1"/>
  <c r="AB247" i="9"/>
  <c r="Z247" i="9"/>
  <c r="V247" i="9"/>
  <c r="BP246" i="9"/>
  <c r="BL246" i="9" s="1"/>
  <c r="BO246" i="9"/>
  <c r="BK246" i="9" s="1"/>
  <c r="BN246" i="9"/>
  <c r="BJ246" i="9" s="1"/>
  <c r="BM246" i="9"/>
  <c r="BI246" i="9" s="1"/>
  <c r="BF246" i="9"/>
  <c r="BB246" i="9" s="1"/>
  <c r="BE246" i="9"/>
  <c r="BA246" i="9" s="1"/>
  <c r="BD246" i="9"/>
  <c r="AZ246" i="9" s="1"/>
  <c r="BC246" i="9"/>
  <c r="AY246" i="9" s="1"/>
  <c r="V246" i="9"/>
  <c r="BP245" i="9"/>
  <c r="BL245" i="9" s="1"/>
  <c r="BO245" i="9"/>
  <c r="BK245" i="9" s="1"/>
  <c r="BN245" i="9"/>
  <c r="BJ245" i="9" s="1"/>
  <c r="BM245" i="9"/>
  <c r="BI245" i="9" s="1"/>
  <c r="BF245" i="9"/>
  <c r="BB245" i="9" s="1"/>
  <c r="BE245" i="9"/>
  <c r="BA245" i="9" s="1"/>
  <c r="BD245" i="9"/>
  <c r="AZ245" i="9" s="1"/>
  <c r="BC245" i="9"/>
  <c r="AY245" i="9" s="1"/>
  <c r="V245" i="9"/>
  <c r="BP244" i="9"/>
  <c r="BL244" i="9" s="1"/>
  <c r="BO244" i="9"/>
  <c r="BK244" i="9" s="1"/>
  <c r="BN244" i="9"/>
  <c r="BJ244" i="9" s="1"/>
  <c r="BM244" i="9"/>
  <c r="BI244" i="9" s="1"/>
  <c r="BF244" i="9"/>
  <c r="BB244" i="9" s="1"/>
  <c r="BE244" i="9"/>
  <c r="BA244" i="9" s="1"/>
  <c r="BD244" i="9"/>
  <c r="AZ244" i="9" s="1"/>
  <c r="BC244" i="9"/>
  <c r="AY244" i="9" s="1"/>
  <c r="V244" i="9"/>
  <c r="BP243" i="9"/>
  <c r="BL243" i="9" s="1"/>
  <c r="BO243" i="9"/>
  <c r="BK243" i="9" s="1"/>
  <c r="BN243" i="9"/>
  <c r="BJ243" i="9" s="1"/>
  <c r="BM243" i="9"/>
  <c r="BI243" i="9" s="1"/>
  <c r="BF243" i="9"/>
  <c r="BB243" i="9" s="1"/>
  <c r="BE243" i="9"/>
  <c r="BA243" i="9" s="1"/>
  <c r="BD243" i="9"/>
  <c r="AZ243" i="9" s="1"/>
  <c r="BC243" i="9"/>
  <c r="AY243" i="9" s="1"/>
  <c r="V243" i="9"/>
  <c r="BP242" i="9"/>
  <c r="BL242" i="9" s="1"/>
  <c r="BO242" i="9"/>
  <c r="BK242" i="9" s="1"/>
  <c r="BN242" i="9"/>
  <c r="BJ242" i="9" s="1"/>
  <c r="BM242" i="9"/>
  <c r="BI242" i="9" s="1"/>
  <c r="BF242" i="9"/>
  <c r="BB242" i="9" s="1"/>
  <c r="BE242" i="9"/>
  <c r="BA242" i="9" s="1"/>
  <c r="BD242" i="9"/>
  <c r="AZ242" i="9" s="1"/>
  <c r="BC242" i="9"/>
  <c r="AY242" i="9" s="1"/>
  <c r="V242" i="9"/>
  <c r="BP241" i="9"/>
  <c r="BL241" i="9" s="1"/>
  <c r="BO241" i="9"/>
  <c r="BK241" i="9" s="1"/>
  <c r="BN241" i="9"/>
  <c r="BJ241" i="9" s="1"/>
  <c r="BM241" i="9"/>
  <c r="BI241" i="9" s="1"/>
  <c r="BF241" i="9"/>
  <c r="BB241" i="9" s="1"/>
  <c r="BE241" i="9"/>
  <c r="BA241" i="9" s="1"/>
  <c r="BD241" i="9"/>
  <c r="AZ241" i="9" s="1"/>
  <c r="BC241" i="9"/>
  <c r="AY241" i="9" s="1"/>
  <c r="V241" i="9"/>
  <c r="BP240" i="9"/>
  <c r="BL240" i="9" s="1"/>
  <c r="BO240" i="9"/>
  <c r="BK240" i="9" s="1"/>
  <c r="BN240" i="9"/>
  <c r="BJ240" i="9" s="1"/>
  <c r="BM240" i="9"/>
  <c r="BI240" i="9" s="1"/>
  <c r="BF240" i="9"/>
  <c r="BB240" i="9" s="1"/>
  <c r="BE240" i="9"/>
  <c r="BA240" i="9" s="1"/>
  <c r="BD240" i="9"/>
  <c r="AZ240" i="9" s="1"/>
  <c r="BC240" i="9"/>
  <c r="AY240" i="9" s="1"/>
  <c r="V240" i="9"/>
  <c r="BP239" i="9"/>
  <c r="BL239" i="9" s="1"/>
  <c r="BO239" i="9"/>
  <c r="BK239" i="9" s="1"/>
  <c r="BN239" i="9"/>
  <c r="BJ239" i="9" s="1"/>
  <c r="BM239" i="9"/>
  <c r="BI239" i="9" s="1"/>
  <c r="BF239" i="9"/>
  <c r="BB239" i="9" s="1"/>
  <c r="BE239" i="9"/>
  <c r="BA239" i="9" s="1"/>
  <c r="BD239" i="9"/>
  <c r="AZ239" i="9" s="1"/>
  <c r="BC239" i="9"/>
  <c r="AY239" i="9" s="1"/>
  <c r="AB239" i="9"/>
  <c r="Z239" i="9"/>
  <c r="V239" i="9"/>
  <c r="BP238" i="9"/>
  <c r="BL238" i="9" s="1"/>
  <c r="BO238" i="9"/>
  <c r="BK238" i="9" s="1"/>
  <c r="BN238" i="9"/>
  <c r="BJ238" i="9" s="1"/>
  <c r="BM238" i="9"/>
  <c r="BI238" i="9" s="1"/>
  <c r="BF238" i="9"/>
  <c r="BB238" i="9" s="1"/>
  <c r="BE238" i="9"/>
  <c r="BA238" i="9" s="1"/>
  <c r="BD238" i="9"/>
  <c r="AZ238" i="9" s="1"/>
  <c r="BC238" i="9"/>
  <c r="AY238" i="9" s="1"/>
  <c r="V238" i="9"/>
  <c r="BP237" i="9"/>
  <c r="BL237" i="9" s="1"/>
  <c r="BO237" i="9"/>
  <c r="BK237" i="9" s="1"/>
  <c r="BN237" i="9"/>
  <c r="BJ237" i="9" s="1"/>
  <c r="BM237" i="9"/>
  <c r="BI237" i="9" s="1"/>
  <c r="BF237" i="9"/>
  <c r="BB237" i="9" s="1"/>
  <c r="BE237" i="9"/>
  <c r="BA237" i="9" s="1"/>
  <c r="BD237" i="9"/>
  <c r="AZ237" i="9" s="1"/>
  <c r="BC237" i="9"/>
  <c r="AY237" i="9" s="1"/>
  <c r="V237" i="9"/>
  <c r="BP236" i="9"/>
  <c r="BL236" i="9" s="1"/>
  <c r="BO236" i="9"/>
  <c r="BK236" i="9" s="1"/>
  <c r="BN236" i="9"/>
  <c r="BJ236" i="9" s="1"/>
  <c r="BM236" i="9"/>
  <c r="BI236" i="9" s="1"/>
  <c r="BF236" i="9"/>
  <c r="BB236" i="9" s="1"/>
  <c r="BE236" i="9"/>
  <c r="BA236" i="9" s="1"/>
  <c r="BD236" i="9"/>
  <c r="AZ236" i="9" s="1"/>
  <c r="BC236" i="9"/>
  <c r="AY236" i="9" s="1"/>
  <c r="V236" i="9"/>
  <c r="BP235" i="9"/>
  <c r="BL235" i="9" s="1"/>
  <c r="BO235" i="9"/>
  <c r="BK235" i="9" s="1"/>
  <c r="BN235" i="9"/>
  <c r="BJ235" i="9" s="1"/>
  <c r="BM235" i="9"/>
  <c r="BI235" i="9" s="1"/>
  <c r="BF235" i="9"/>
  <c r="BB235" i="9" s="1"/>
  <c r="BE235" i="9"/>
  <c r="BA235" i="9" s="1"/>
  <c r="BD235" i="9"/>
  <c r="AZ235" i="9" s="1"/>
  <c r="BC235" i="9"/>
  <c r="AY235" i="9" s="1"/>
  <c r="V235" i="9"/>
  <c r="BP234" i="9"/>
  <c r="BL234" i="9" s="1"/>
  <c r="BO234" i="9"/>
  <c r="BK234" i="9" s="1"/>
  <c r="BN234" i="9"/>
  <c r="BJ234" i="9" s="1"/>
  <c r="BM234" i="9"/>
  <c r="BI234" i="9" s="1"/>
  <c r="BF234" i="9"/>
  <c r="BB234" i="9" s="1"/>
  <c r="BE234" i="9"/>
  <c r="BA234" i="9" s="1"/>
  <c r="BD234" i="9"/>
  <c r="AZ234" i="9" s="1"/>
  <c r="BC234" i="9"/>
  <c r="AY234" i="9" s="1"/>
  <c r="V234" i="9"/>
  <c r="BP233" i="9"/>
  <c r="BL233" i="9" s="1"/>
  <c r="BO233" i="9"/>
  <c r="BK233" i="9" s="1"/>
  <c r="BN233" i="9"/>
  <c r="BJ233" i="9" s="1"/>
  <c r="BM233" i="9"/>
  <c r="BI233" i="9" s="1"/>
  <c r="BF233" i="9"/>
  <c r="BB233" i="9" s="1"/>
  <c r="BE233" i="9"/>
  <c r="BA233" i="9" s="1"/>
  <c r="BD233" i="9"/>
  <c r="AZ233" i="9" s="1"/>
  <c r="BC233" i="9"/>
  <c r="AY233" i="9" s="1"/>
  <c r="V233" i="9"/>
  <c r="BP232" i="9"/>
  <c r="BL232" i="9" s="1"/>
  <c r="BO232" i="9"/>
  <c r="BK232" i="9" s="1"/>
  <c r="BN232" i="9"/>
  <c r="BJ232" i="9" s="1"/>
  <c r="BM232" i="9"/>
  <c r="BI232" i="9" s="1"/>
  <c r="BF232" i="9"/>
  <c r="BB232" i="9" s="1"/>
  <c r="BE232" i="9"/>
  <c r="BA232" i="9" s="1"/>
  <c r="BD232" i="9"/>
  <c r="AZ232" i="9" s="1"/>
  <c r="BC232" i="9"/>
  <c r="AY232" i="9" s="1"/>
  <c r="V232" i="9"/>
  <c r="BP231" i="9"/>
  <c r="BL231" i="9" s="1"/>
  <c r="BO231" i="9"/>
  <c r="BK231" i="9" s="1"/>
  <c r="BN231" i="9"/>
  <c r="BJ231" i="9" s="1"/>
  <c r="BM231" i="9"/>
  <c r="BI231" i="9" s="1"/>
  <c r="BF231" i="9"/>
  <c r="BB231" i="9" s="1"/>
  <c r="BE231" i="9"/>
  <c r="BA231" i="9" s="1"/>
  <c r="BD231" i="9"/>
  <c r="AZ231" i="9" s="1"/>
  <c r="BC231" i="9"/>
  <c r="AY231" i="9" s="1"/>
  <c r="V231" i="9"/>
  <c r="BP230" i="9"/>
  <c r="BL230" i="9" s="1"/>
  <c r="BO230" i="9"/>
  <c r="BK230" i="9" s="1"/>
  <c r="BN230" i="9"/>
  <c r="BJ230" i="9" s="1"/>
  <c r="BM230" i="9"/>
  <c r="BI230" i="9" s="1"/>
  <c r="BF230" i="9"/>
  <c r="BB230" i="9" s="1"/>
  <c r="BE230" i="9"/>
  <c r="BA230" i="9" s="1"/>
  <c r="BD230" i="9"/>
  <c r="AZ230" i="9" s="1"/>
  <c r="BC230" i="9"/>
  <c r="AY230" i="9" s="1"/>
  <c r="V230" i="9"/>
  <c r="BP229" i="9"/>
  <c r="BL229" i="9" s="1"/>
  <c r="BO229" i="9"/>
  <c r="BK229" i="9" s="1"/>
  <c r="BN229" i="9"/>
  <c r="BJ229" i="9" s="1"/>
  <c r="BM229" i="9"/>
  <c r="BI229" i="9" s="1"/>
  <c r="BF229" i="9"/>
  <c r="BB229" i="9" s="1"/>
  <c r="BE229" i="9"/>
  <c r="BA229" i="9" s="1"/>
  <c r="BD229" i="9"/>
  <c r="AZ229" i="9" s="1"/>
  <c r="BC229" i="9"/>
  <c r="AY229" i="9" s="1"/>
  <c r="V229" i="9"/>
  <c r="BP228" i="9"/>
  <c r="BL228" i="9" s="1"/>
  <c r="BO228" i="9"/>
  <c r="BK228" i="9" s="1"/>
  <c r="BN228" i="9"/>
  <c r="BJ228" i="9" s="1"/>
  <c r="BM228" i="9"/>
  <c r="BI228" i="9" s="1"/>
  <c r="BF228" i="9"/>
  <c r="BB228" i="9" s="1"/>
  <c r="BE228" i="9"/>
  <c r="BA228" i="9" s="1"/>
  <c r="BD228" i="9"/>
  <c r="AZ228" i="9" s="1"/>
  <c r="BC228" i="9"/>
  <c r="AY228" i="9" s="1"/>
  <c r="V228" i="9"/>
  <c r="BP227" i="9"/>
  <c r="BL227" i="9" s="1"/>
  <c r="BO227" i="9"/>
  <c r="BK227" i="9" s="1"/>
  <c r="BN227" i="9"/>
  <c r="BJ227" i="9" s="1"/>
  <c r="BM227" i="9"/>
  <c r="BI227" i="9" s="1"/>
  <c r="BF227" i="9"/>
  <c r="BB227" i="9" s="1"/>
  <c r="BE227" i="9"/>
  <c r="BA227" i="9" s="1"/>
  <c r="BD227" i="9"/>
  <c r="AZ227" i="9" s="1"/>
  <c r="BC227" i="9"/>
  <c r="AY227" i="9" s="1"/>
  <c r="V227" i="9"/>
  <c r="BP226" i="9"/>
  <c r="BL226" i="9" s="1"/>
  <c r="BO226" i="9"/>
  <c r="BK226" i="9" s="1"/>
  <c r="BN226" i="9"/>
  <c r="BJ226" i="9" s="1"/>
  <c r="BM226" i="9"/>
  <c r="BI226" i="9" s="1"/>
  <c r="BF226" i="9"/>
  <c r="BB226" i="9" s="1"/>
  <c r="BE226" i="9"/>
  <c r="BA226" i="9" s="1"/>
  <c r="BD226" i="9"/>
  <c r="AZ226" i="9" s="1"/>
  <c r="BC226" i="9"/>
  <c r="AY226" i="9" s="1"/>
  <c r="V226" i="9"/>
  <c r="BP225" i="9"/>
  <c r="BL225" i="9" s="1"/>
  <c r="BO225" i="9"/>
  <c r="BK225" i="9" s="1"/>
  <c r="BN225" i="9"/>
  <c r="BJ225" i="9" s="1"/>
  <c r="BM225" i="9"/>
  <c r="BI225" i="9" s="1"/>
  <c r="BF225" i="9"/>
  <c r="BB225" i="9" s="1"/>
  <c r="BE225" i="9"/>
  <c r="BA225" i="9" s="1"/>
  <c r="BD225" i="9"/>
  <c r="AZ225" i="9" s="1"/>
  <c r="BC225" i="9"/>
  <c r="AY225" i="9" s="1"/>
  <c r="V225" i="9"/>
  <c r="BP224" i="9"/>
  <c r="BL224" i="9" s="1"/>
  <c r="BO224" i="9"/>
  <c r="BK224" i="9" s="1"/>
  <c r="BN224" i="9"/>
  <c r="BJ224" i="9" s="1"/>
  <c r="BM224" i="9"/>
  <c r="BI224" i="9" s="1"/>
  <c r="BF224" i="9"/>
  <c r="BB224" i="9" s="1"/>
  <c r="BE224" i="9"/>
  <c r="BA224" i="9" s="1"/>
  <c r="BD224" i="9"/>
  <c r="AZ224" i="9" s="1"/>
  <c r="BC224" i="9"/>
  <c r="AY224" i="9" s="1"/>
  <c r="V224" i="9"/>
  <c r="BP223" i="9"/>
  <c r="BL223" i="9" s="1"/>
  <c r="BO223" i="9"/>
  <c r="BK223" i="9" s="1"/>
  <c r="BN223" i="9"/>
  <c r="BJ223" i="9" s="1"/>
  <c r="BM223" i="9"/>
  <c r="BI223" i="9" s="1"/>
  <c r="BF223" i="9"/>
  <c r="BB223" i="9" s="1"/>
  <c r="BE223" i="9"/>
  <c r="BA223" i="9" s="1"/>
  <c r="BD223" i="9"/>
  <c r="AZ223" i="9" s="1"/>
  <c r="BC223" i="9"/>
  <c r="AY223" i="9" s="1"/>
  <c r="V223" i="9"/>
  <c r="BP222" i="9"/>
  <c r="BL222" i="9" s="1"/>
  <c r="BO222" i="9"/>
  <c r="BK222" i="9" s="1"/>
  <c r="BN222" i="9"/>
  <c r="BJ222" i="9" s="1"/>
  <c r="BM222" i="9"/>
  <c r="BI222" i="9" s="1"/>
  <c r="BF222" i="9"/>
  <c r="BB222" i="9" s="1"/>
  <c r="BE222" i="9"/>
  <c r="BA222" i="9" s="1"/>
  <c r="BD222" i="9"/>
  <c r="AZ222" i="9" s="1"/>
  <c r="BC222" i="9"/>
  <c r="AY222" i="9" s="1"/>
  <c r="V222" i="9"/>
  <c r="BP221" i="9"/>
  <c r="BL221" i="9" s="1"/>
  <c r="BO221" i="9"/>
  <c r="BK221" i="9" s="1"/>
  <c r="BN221" i="9"/>
  <c r="BJ221" i="9" s="1"/>
  <c r="BM221" i="9"/>
  <c r="BI221" i="9" s="1"/>
  <c r="BF221" i="9"/>
  <c r="BB221" i="9" s="1"/>
  <c r="BE221" i="9"/>
  <c r="BA221" i="9" s="1"/>
  <c r="BD221" i="9"/>
  <c r="AZ221" i="9" s="1"/>
  <c r="BC221" i="9"/>
  <c r="AY221" i="9" s="1"/>
  <c r="V221" i="9"/>
  <c r="BP220" i="9"/>
  <c r="BL220" i="9" s="1"/>
  <c r="BO220" i="9"/>
  <c r="BK220" i="9" s="1"/>
  <c r="BN220" i="9"/>
  <c r="BJ220" i="9" s="1"/>
  <c r="BM220" i="9"/>
  <c r="BI220" i="9" s="1"/>
  <c r="BF220" i="9"/>
  <c r="BB220" i="9" s="1"/>
  <c r="BE220" i="9"/>
  <c r="BA220" i="9" s="1"/>
  <c r="BD220" i="9"/>
  <c r="AZ220" i="9" s="1"/>
  <c r="BC220" i="9"/>
  <c r="AY220" i="9" s="1"/>
  <c r="V220" i="9"/>
  <c r="BP219" i="9"/>
  <c r="BL219" i="9" s="1"/>
  <c r="BO219" i="9"/>
  <c r="BK219" i="9" s="1"/>
  <c r="BN219" i="9"/>
  <c r="BJ219" i="9" s="1"/>
  <c r="BM219" i="9"/>
  <c r="BI219" i="9" s="1"/>
  <c r="BF219" i="9"/>
  <c r="BB219" i="9" s="1"/>
  <c r="BE219" i="9"/>
  <c r="BA219" i="9" s="1"/>
  <c r="BD219" i="9"/>
  <c r="AZ219" i="9" s="1"/>
  <c r="BC219" i="9"/>
  <c r="AY219" i="9" s="1"/>
  <c r="V219" i="9"/>
  <c r="BP218" i="9"/>
  <c r="BL218" i="9" s="1"/>
  <c r="BO218" i="9"/>
  <c r="BK218" i="9" s="1"/>
  <c r="BN218" i="9"/>
  <c r="BJ218" i="9" s="1"/>
  <c r="BM218" i="9"/>
  <c r="BI218" i="9" s="1"/>
  <c r="BF218" i="9"/>
  <c r="BB218" i="9" s="1"/>
  <c r="BE218" i="9"/>
  <c r="BA218" i="9" s="1"/>
  <c r="BD218" i="9"/>
  <c r="AZ218" i="9" s="1"/>
  <c r="BC218" i="9"/>
  <c r="AY218" i="9" s="1"/>
  <c r="V218" i="9"/>
  <c r="BP217" i="9"/>
  <c r="BL217" i="9" s="1"/>
  <c r="BO217" i="9"/>
  <c r="BK217" i="9" s="1"/>
  <c r="BN217" i="9"/>
  <c r="BJ217" i="9" s="1"/>
  <c r="BM217" i="9"/>
  <c r="BI217" i="9" s="1"/>
  <c r="BF217" i="9"/>
  <c r="BB217" i="9" s="1"/>
  <c r="BE217" i="9"/>
  <c r="BA217" i="9" s="1"/>
  <c r="BD217" i="9"/>
  <c r="AZ217" i="9" s="1"/>
  <c r="BC217" i="9"/>
  <c r="AY217" i="9" s="1"/>
  <c r="V217" i="9"/>
  <c r="BP216" i="9"/>
  <c r="BL216" i="9" s="1"/>
  <c r="BO216" i="9"/>
  <c r="BK216" i="9" s="1"/>
  <c r="BN216" i="9"/>
  <c r="BJ216" i="9" s="1"/>
  <c r="BM216" i="9"/>
  <c r="BI216" i="9" s="1"/>
  <c r="BF216" i="9"/>
  <c r="BB216" i="9" s="1"/>
  <c r="BE216" i="9"/>
  <c r="BA216" i="9" s="1"/>
  <c r="BD216" i="9"/>
  <c r="AZ216" i="9" s="1"/>
  <c r="BC216" i="9"/>
  <c r="AY216" i="9" s="1"/>
  <c r="V216" i="9"/>
  <c r="BP215" i="9"/>
  <c r="BL215" i="9" s="1"/>
  <c r="BO215" i="9"/>
  <c r="BK215" i="9" s="1"/>
  <c r="BN215" i="9"/>
  <c r="BJ215" i="9" s="1"/>
  <c r="BM215" i="9"/>
  <c r="BI215" i="9" s="1"/>
  <c r="BF215" i="9"/>
  <c r="BB215" i="9" s="1"/>
  <c r="BE215" i="9"/>
  <c r="BA215" i="9" s="1"/>
  <c r="BD215" i="9"/>
  <c r="AZ215" i="9" s="1"/>
  <c r="BC215" i="9"/>
  <c r="AY215" i="9" s="1"/>
  <c r="V215" i="9"/>
  <c r="BP214" i="9"/>
  <c r="BL214" i="9" s="1"/>
  <c r="BO214" i="9"/>
  <c r="BK214" i="9" s="1"/>
  <c r="BN214" i="9"/>
  <c r="BJ214" i="9" s="1"/>
  <c r="BM214" i="9"/>
  <c r="BI214" i="9" s="1"/>
  <c r="BF214" i="9"/>
  <c r="BB214" i="9" s="1"/>
  <c r="BE214" i="9"/>
  <c r="BA214" i="9" s="1"/>
  <c r="BD214" i="9"/>
  <c r="AZ214" i="9" s="1"/>
  <c r="BC214" i="9"/>
  <c r="AY214" i="9" s="1"/>
  <c r="AC214" i="9"/>
  <c r="Y214" i="9"/>
  <c r="V214" i="9"/>
  <c r="BP213" i="9"/>
  <c r="BL213" i="9" s="1"/>
  <c r="BO213" i="9"/>
  <c r="BK213" i="9" s="1"/>
  <c r="BN213" i="9"/>
  <c r="BJ213" i="9" s="1"/>
  <c r="BM213" i="9"/>
  <c r="BI213" i="9" s="1"/>
  <c r="BF213" i="9"/>
  <c r="BB213" i="9" s="1"/>
  <c r="BE213" i="9"/>
  <c r="BA213" i="9" s="1"/>
  <c r="BD213" i="9"/>
  <c r="AZ213" i="9" s="1"/>
  <c r="BC213" i="9"/>
  <c r="AY213" i="9" s="1"/>
  <c r="V213" i="9"/>
  <c r="BP212" i="9"/>
  <c r="BL212" i="9" s="1"/>
  <c r="BO212" i="9"/>
  <c r="BK212" i="9" s="1"/>
  <c r="BN212" i="9"/>
  <c r="BJ212" i="9" s="1"/>
  <c r="BM212" i="9"/>
  <c r="BI212" i="9" s="1"/>
  <c r="BF212" i="9"/>
  <c r="BB212" i="9" s="1"/>
  <c r="BE212" i="9"/>
  <c r="BA212" i="9" s="1"/>
  <c r="BD212" i="9"/>
  <c r="AZ212" i="9" s="1"/>
  <c r="BC212" i="9"/>
  <c r="AY212" i="9" s="1"/>
  <c r="V212" i="9"/>
  <c r="BP211" i="9"/>
  <c r="BL211" i="9" s="1"/>
  <c r="BO211" i="9"/>
  <c r="BK211" i="9" s="1"/>
  <c r="BN211" i="9"/>
  <c r="BJ211" i="9" s="1"/>
  <c r="BM211" i="9"/>
  <c r="BI211" i="9" s="1"/>
  <c r="BF211" i="9"/>
  <c r="BB211" i="9" s="1"/>
  <c r="BE211" i="9"/>
  <c r="BA211" i="9" s="1"/>
  <c r="BD211" i="9"/>
  <c r="AZ211" i="9" s="1"/>
  <c r="BC211" i="9"/>
  <c r="AY211" i="9" s="1"/>
  <c r="V211" i="9"/>
  <c r="BP210" i="9"/>
  <c r="BL210" i="9" s="1"/>
  <c r="BO210" i="9"/>
  <c r="BK210" i="9" s="1"/>
  <c r="BN210" i="9"/>
  <c r="BJ210" i="9" s="1"/>
  <c r="BM210" i="9"/>
  <c r="BI210" i="9" s="1"/>
  <c r="BF210" i="9"/>
  <c r="BB210" i="9" s="1"/>
  <c r="BE210" i="9"/>
  <c r="BA210" i="9" s="1"/>
  <c r="BD210" i="9"/>
  <c r="AZ210" i="9" s="1"/>
  <c r="BC210" i="9"/>
  <c r="AY210" i="9" s="1"/>
  <c r="AC210" i="9"/>
  <c r="Y210" i="9"/>
  <c r="V210" i="9"/>
  <c r="BP209" i="9"/>
  <c r="BL209" i="9" s="1"/>
  <c r="BO209" i="9"/>
  <c r="BK209" i="9" s="1"/>
  <c r="BN209" i="9"/>
  <c r="BJ209" i="9" s="1"/>
  <c r="BM209" i="9"/>
  <c r="BI209" i="9" s="1"/>
  <c r="BF209" i="9"/>
  <c r="BB209" i="9" s="1"/>
  <c r="BE209" i="9"/>
  <c r="BA209" i="9" s="1"/>
  <c r="BD209" i="9"/>
  <c r="AZ209" i="9" s="1"/>
  <c r="BC209" i="9"/>
  <c r="AY209" i="9" s="1"/>
  <c r="V209" i="9"/>
  <c r="BP208" i="9"/>
  <c r="BL208" i="9" s="1"/>
  <c r="BO208" i="9"/>
  <c r="BK208" i="9" s="1"/>
  <c r="BN208" i="9"/>
  <c r="BJ208" i="9" s="1"/>
  <c r="BM208" i="9"/>
  <c r="BI208" i="9" s="1"/>
  <c r="BF208" i="9"/>
  <c r="BB208" i="9" s="1"/>
  <c r="BE208" i="9"/>
  <c r="BA208" i="9" s="1"/>
  <c r="BD208" i="9"/>
  <c r="AZ208" i="9" s="1"/>
  <c r="BC208" i="9"/>
  <c r="AY208" i="9" s="1"/>
  <c r="V208" i="9"/>
  <c r="BP207" i="9"/>
  <c r="BL207" i="9" s="1"/>
  <c r="BO207" i="9"/>
  <c r="BK207" i="9" s="1"/>
  <c r="BN207" i="9"/>
  <c r="BJ207" i="9" s="1"/>
  <c r="BM207" i="9"/>
  <c r="BI207" i="9" s="1"/>
  <c r="BF207" i="9"/>
  <c r="BB207" i="9" s="1"/>
  <c r="BE207" i="9"/>
  <c r="BA207" i="9" s="1"/>
  <c r="BD207" i="9"/>
  <c r="AZ207" i="9" s="1"/>
  <c r="BC207" i="9"/>
  <c r="AY207" i="9" s="1"/>
  <c r="V207" i="9"/>
  <c r="BP206" i="9"/>
  <c r="BL206" i="9" s="1"/>
  <c r="BO206" i="9"/>
  <c r="BK206" i="9" s="1"/>
  <c r="BN206" i="9"/>
  <c r="BJ206" i="9" s="1"/>
  <c r="BM206" i="9"/>
  <c r="BI206" i="9" s="1"/>
  <c r="BF206" i="9"/>
  <c r="BB206" i="9" s="1"/>
  <c r="BE206" i="9"/>
  <c r="BA206" i="9" s="1"/>
  <c r="BD206" i="9"/>
  <c r="AZ206" i="9" s="1"/>
  <c r="BC206" i="9"/>
  <c r="AY206" i="9" s="1"/>
  <c r="AC206" i="9"/>
  <c r="Y206" i="9"/>
  <c r="V206" i="9"/>
  <c r="BP205" i="9"/>
  <c r="BL205" i="9" s="1"/>
  <c r="BO205" i="9"/>
  <c r="BK205" i="9" s="1"/>
  <c r="BN205" i="9"/>
  <c r="BJ205" i="9" s="1"/>
  <c r="BM205" i="9"/>
  <c r="BI205" i="9" s="1"/>
  <c r="BF205" i="9"/>
  <c r="BB205" i="9" s="1"/>
  <c r="BE205" i="9"/>
  <c r="BA205" i="9" s="1"/>
  <c r="BD205" i="9"/>
  <c r="AZ205" i="9" s="1"/>
  <c r="BC205" i="9"/>
  <c r="AY205" i="9" s="1"/>
  <c r="V205" i="9"/>
  <c r="BP204" i="9"/>
  <c r="BL204" i="9" s="1"/>
  <c r="BO204" i="9"/>
  <c r="BK204" i="9" s="1"/>
  <c r="BN204" i="9"/>
  <c r="BJ204" i="9" s="1"/>
  <c r="BM204" i="9"/>
  <c r="BI204" i="9" s="1"/>
  <c r="BF204" i="9"/>
  <c r="BB204" i="9" s="1"/>
  <c r="BE204" i="9"/>
  <c r="BA204" i="9" s="1"/>
  <c r="BD204" i="9"/>
  <c r="AZ204" i="9" s="1"/>
  <c r="BC204" i="9"/>
  <c r="AY204" i="9" s="1"/>
  <c r="V204" i="9"/>
  <c r="BP203" i="9"/>
  <c r="BL203" i="9" s="1"/>
  <c r="BO203" i="9"/>
  <c r="BK203" i="9" s="1"/>
  <c r="BN203" i="9"/>
  <c r="BJ203" i="9" s="1"/>
  <c r="BM203" i="9"/>
  <c r="BI203" i="9" s="1"/>
  <c r="BF203" i="9"/>
  <c r="BB203" i="9" s="1"/>
  <c r="BE203" i="9"/>
  <c r="BA203" i="9" s="1"/>
  <c r="BD203" i="9"/>
  <c r="AZ203" i="9" s="1"/>
  <c r="BC203" i="9"/>
  <c r="AY203" i="9" s="1"/>
  <c r="V203" i="9"/>
  <c r="BP202" i="9"/>
  <c r="BL202" i="9" s="1"/>
  <c r="BO202" i="9"/>
  <c r="BK202" i="9" s="1"/>
  <c r="BN202" i="9"/>
  <c r="BJ202" i="9" s="1"/>
  <c r="BM202" i="9"/>
  <c r="BI202" i="9" s="1"/>
  <c r="BF202" i="9"/>
  <c r="BB202" i="9" s="1"/>
  <c r="BE202" i="9"/>
  <c r="BA202" i="9" s="1"/>
  <c r="BD202" i="9"/>
  <c r="AZ202" i="9" s="1"/>
  <c r="BC202" i="9"/>
  <c r="AY202" i="9" s="1"/>
  <c r="AC202" i="9"/>
  <c r="Y202" i="9"/>
  <c r="V202" i="9"/>
  <c r="BP201" i="9"/>
  <c r="BL201" i="9" s="1"/>
  <c r="BO201" i="9"/>
  <c r="BK201" i="9" s="1"/>
  <c r="BN201" i="9"/>
  <c r="BJ201" i="9" s="1"/>
  <c r="BM201" i="9"/>
  <c r="BI201" i="9" s="1"/>
  <c r="BF201" i="9"/>
  <c r="BB201" i="9" s="1"/>
  <c r="BE201" i="9"/>
  <c r="BA201" i="9" s="1"/>
  <c r="BD201" i="9"/>
  <c r="AZ201" i="9" s="1"/>
  <c r="BC201" i="9"/>
  <c r="AY201" i="9" s="1"/>
  <c r="V201" i="9"/>
  <c r="BP200" i="9"/>
  <c r="BL200" i="9" s="1"/>
  <c r="BO200" i="9"/>
  <c r="BK200" i="9" s="1"/>
  <c r="BN200" i="9"/>
  <c r="BJ200" i="9" s="1"/>
  <c r="BM200" i="9"/>
  <c r="BI200" i="9" s="1"/>
  <c r="BF200" i="9"/>
  <c r="BB200" i="9" s="1"/>
  <c r="BE200" i="9"/>
  <c r="BA200" i="9" s="1"/>
  <c r="BD200" i="9"/>
  <c r="AZ200" i="9" s="1"/>
  <c r="BC200" i="9"/>
  <c r="AY200" i="9" s="1"/>
  <c r="V200" i="9"/>
  <c r="BP199" i="9"/>
  <c r="BL199" i="9" s="1"/>
  <c r="BO199" i="9"/>
  <c r="BK199" i="9" s="1"/>
  <c r="BN199" i="9"/>
  <c r="BJ199" i="9" s="1"/>
  <c r="BM199" i="9"/>
  <c r="BI199" i="9" s="1"/>
  <c r="BF199" i="9"/>
  <c r="BB199" i="9" s="1"/>
  <c r="BE199" i="9"/>
  <c r="BA199" i="9" s="1"/>
  <c r="BD199" i="9"/>
  <c r="AZ199" i="9" s="1"/>
  <c r="BC199" i="9"/>
  <c r="AY199" i="9" s="1"/>
  <c r="V199" i="9"/>
  <c r="BP198" i="9"/>
  <c r="BL198" i="9" s="1"/>
  <c r="BO198" i="9"/>
  <c r="BK198" i="9" s="1"/>
  <c r="BN198" i="9"/>
  <c r="BJ198" i="9" s="1"/>
  <c r="BM198" i="9"/>
  <c r="BI198" i="9" s="1"/>
  <c r="BF198" i="9"/>
  <c r="BB198" i="9" s="1"/>
  <c r="BE198" i="9"/>
  <c r="BA198" i="9" s="1"/>
  <c r="BD198" i="9"/>
  <c r="AZ198" i="9" s="1"/>
  <c r="BC198" i="9"/>
  <c r="AY198" i="9" s="1"/>
  <c r="AC198" i="9"/>
  <c r="Y198" i="9"/>
  <c r="V198" i="9"/>
  <c r="BP197" i="9"/>
  <c r="BL197" i="9" s="1"/>
  <c r="BO197" i="9"/>
  <c r="BK197" i="9" s="1"/>
  <c r="BN197" i="9"/>
  <c r="BJ197" i="9" s="1"/>
  <c r="BM197" i="9"/>
  <c r="BI197" i="9" s="1"/>
  <c r="BF197" i="9"/>
  <c r="BB197" i="9" s="1"/>
  <c r="BE197" i="9"/>
  <c r="BA197" i="9" s="1"/>
  <c r="BD197" i="9"/>
  <c r="AZ197" i="9" s="1"/>
  <c r="BC197" i="9"/>
  <c r="AY197" i="9" s="1"/>
  <c r="V197" i="9"/>
  <c r="BP196" i="9"/>
  <c r="BL196" i="9" s="1"/>
  <c r="BO196" i="9"/>
  <c r="BK196" i="9" s="1"/>
  <c r="BN196" i="9"/>
  <c r="BJ196" i="9" s="1"/>
  <c r="BM196" i="9"/>
  <c r="BI196" i="9" s="1"/>
  <c r="BF196" i="9"/>
  <c r="BB196" i="9" s="1"/>
  <c r="BE196" i="9"/>
  <c r="BA196" i="9" s="1"/>
  <c r="BD196" i="9"/>
  <c r="AZ196" i="9" s="1"/>
  <c r="BC196" i="9"/>
  <c r="AY196" i="9" s="1"/>
  <c r="V196" i="9"/>
  <c r="BP195" i="9"/>
  <c r="BL195" i="9" s="1"/>
  <c r="BO195" i="9"/>
  <c r="BK195" i="9" s="1"/>
  <c r="BN195" i="9"/>
  <c r="BJ195" i="9" s="1"/>
  <c r="BM195" i="9"/>
  <c r="BI195" i="9" s="1"/>
  <c r="BF195" i="9"/>
  <c r="BB195" i="9" s="1"/>
  <c r="BE195" i="9"/>
  <c r="BA195" i="9" s="1"/>
  <c r="BD195" i="9"/>
  <c r="AZ195" i="9" s="1"/>
  <c r="BC195" i="9"/>
  <c r="AY195" i="9" s="1"/>
  <c r="V195" i="9"/>
  <c r="BP194" i="9"/>
  <c r="BL194" i="9" s="1"/>
  <c r="BO194" i="9"/>
  <c r="BK194" i="9" s="1"/>
  <c r="BN194" i="9"/>
  <c r="BJ194" i="9" s="1"/>
  <c r="BM194" i="9"/>
  <c r="BI194" i="9" s="1"/>
  <c r="BF194" i="9"/>
  <c r="BB194" i="9" s="1"/>
  <c r="BE194" i="9"/>
  <c r="BA194" i="9" s="1"/>
  <c r="BD194" i="9"/>
  <c r="AZ194" i="9" s="1"/>
  <c r="BC194" i="9"/>
  <c r="AY194" i="9" s="1"/>
  <c r="V194" i="9"/>
  <c r="BP193" i="9"/>
  <c r="BL193" i="9" s="1"/>
  <c r="BO193" i="9"/>
  <c r="BK193" i="9" s="1"/>
  <c r="BN193" i="9"/>
  <c r="BJ193" i="9" s="1"/>
  <c r="BM193" i="9"/>
  <c r="BI193" i="9" s="1"/>
  <c r="BF193" i="9"/>
  <c r="BB193" i="9" s="1"/>
  <c r="BE193" i="9"/>
  <c r="BA193" i="9" s="1"/>
  <c r="BD193" i="9"/>
  <c r="AZ193" i="9" s="1"/>
  <c r="BC193" i="9"/>
  <c r="AY193" i="9" s="1"/>
  <c r="V193" i="9"/>
  <c r="BP192" i="9"/>
  <c r="BL192" i="9" s="1"/>
  <c r="BO192" i="9"/>
  <c r="BK192" i="9" s="1"/>
  <c r="BN192" i="9"/>
  <c r="BJ192" i="9" s="1"/>
  <c r="BM192" i="9"/>
  <c r="BI192" i="9" s="1"/>
  <c r="BF192" i="9"/>
  <c r="BB192" i="9" s="1"/>
  <c r="BE192" i="9"/>
  <c r="BA192" i="9" s="1"/>
  <c r="BD192" i="9"/>
  <c r="AZ192" i="9" s="1"/>
  <c r="BC192" i="9"/>
  <c r="AY192" i="9" s="1"/>
  <c r="V192" i="9"/>
  <c r="BP191" i="9"/>
  <c r="BL191" i="9" s="1"/>
  <c r="BO191" i="9"/>
  <c r="BK191" i="9" s="1"/>
  <c r="BN191" i="9"/>
  <c r="BJ191" i="9" s="1"/>
  <c r="BM191" i="9"/>
  <c r="BI191" i="9" s="1"/>
  <c r="BF191" i="9"/>
  <c r="BB191" i="9" s="1"/>
  <c r="BE191" i="9"/>
  <c r="BA191" i="9" s="1"/>
  <c r="BD191" i="9"/>
  <c r="AZ191" i="9" s="1"/>
  <c r="BC191" i="9"/>
  <c r="AY191" i="9" s="1"/>
  <c r="V191" i="9"/>
  <c r="BP190" i="9"/>
  <c r="BL190" i="9" s="1"/>
  <c r="BO190" i="9"/>
  <c r="BK190" i="9" s="1"/>
  <c r="BN190" i="9"/>
  <c r="BJ190" i="9" s="1"/>
  <c r="BM190" i="9"/>
  <c r="BI190" i="9" s="1"/>
  <c r="BF190" i="9"/>
  <c r="BB190" i="9" s="1"/>
  <c r="BE190" i="9"/>
  <c r="BA190" i="9" s="1"/>
  <c r="BD190" i="9"/>
  <c r="AZ190" i="9" s="1"/>
  <c r="BC190" i="9"/>
  <c r="AY190" i="9" s="1"/>
  <c r="V190" i="9"/>
  <c r="BP189" i="9"/>
  <c r="BL189" i="9" s="1"/>
  <c r="BO189" i="9"/>
  <c r="BK189" i="9" s="1"/>
  <c r="BN189" i="9"/>
  <c r="BJ189" i="9" s="1"/>
  <c r="BM189" i="9"/>
  <c r="BI189" i="9" s="1"/>
  <c r="BF189" i="9"/>
  <c r="BB189" i="9" s="1"/>
  <c r="BE189" i="9"/>
  <c r="BA189" i="9" s="1"/>
  <c r="BD189" i="9"/>
  <c r="AZ189" i="9" s="1"/>
  <c r="BC189" i="9"/>
  <c r="AY189" i="9" s="1"/>
  <c r="V189" i="9"/>
  <c r="BP188" i="9"/>
  <c r="BL188" i="9" s="1"/>
  <c r="BO188" i="9"/>
  <c r="BK188" i="9" s="1"/>
  <c r="BN188" i="9"/>
  <c r="BJ188" i="9" s="1"/>
  <c r="BM188" i="9"/>
  <c r="BI188" i="9" s="1"/>
  <c r="BF188" i="9"/>
  <c r="BB188" i="9" s="1"/>
  <c r="BE188" i="9"/>
  <c r="BA188" i="9" s="1"/>
  <c r="BD188" i="9"/>
  <c r="AZ188" i="9" s="1"/>
  <c r="BC188" i="9"/>
  <c r="AY188" i="9" s="1"/>
  <c r="V188" i="9"/>
  <c r="BP187" i="9"/>
  <c r="BL187" i="9" s="1"/>
  <c r="BO187" i="9"/>
  <c r="BK187" i="9" s="1"/>
  <c r="BN187" i="9"/>
  <c r="BJ187" i="9" s="1"/>
  <c r="BM187" i="9"/>
  <c r="BI187" i="9" s="1"/>
  <c r="BF187" i="9"/>
  <c r="BB187" i="9" s="1"/>
  <c r="BE187" i="9"/>
  <c r="BA187" i="9" s="1"/>
  <c r="BD187" i="9"/>
  <c r="AZ187" i="9" s="1"/>
  <c r="BC187" i="9"/>
  <c r="AY187" i="9" s="1"/>
  <c r="V187" i="9"/>
  <c r="BP186" i="9"/>
  <c r="BL186" i="9" s="1"/>
  <c r="BO186" i="9"/>
  <c r="BK186" i="9" s="1"/>
  <c r="BN186" i="9"/>
  <c r="BJ186" i="9" s="1"/>
  <c r="BM186" i="9"/>
  <c r="BI186" i="9" s="1"/>
  <c r="BF186" i="9"/>
  <c r="BB186" i="9" s="1"/>
  <c r="BE186" i="9"/>
  <c r="BA186" i="9" s="1"/>
  <c r="BD186" i="9"/>
  <c r="AZ186" i="9" s="1"/>
  <c r="BC186" i="9"/>
  <c r="AY186" i="9" s="1"/>
  <c r="V186" i="9"/>
  <c r="BP185" i="9"/>
  <c r="BL185" i="9" s="1"/>
  <c r="BO185" i="9"/>
  <c r="BK185" i="9" s="1"/>
  <c r="BN185" i="9"/>
  <c r="BJ185" i="9" s="1"/>
  <c r="BM185" i="9"/>
  <c r="BI185" i="9" s="1"/>
  <c r="BF185" i="9"/>
  <c r="BB185" i="9" s="1"/>
  <c r="BE185" i="9"/>
  <c r="BA185" i="9" s="1"/>
  <c r="BD185" i="9"/>
  <c r="AZ185" i="9" s="1"/>
  <c r="BC185" i="9"/>
  <c r="AY185" i="9" s="1"/>
  <c r="V185" i="9"/>
  <c r="BP184" i="9"/>
  <c r="BL184" i="9" s="1"/>
  <c r="BO184" i="9"/>
  <c r="BK184" i="9" s="1"/>
  <c r="BN184" i="9"/>
  <c r="BJ184" i="9" s="1"/>
  <c r="BM184" i="9"/>
  <c r="BI184" i="9" s="1"/>
  <c r="BF184" i="9"/>
  <c r="BB184" i="9" s="1"/>
  <c r="BE184" i="9"/>
  <c r="BA184" i="9" s="1"/>
  <c r="BD184" i="9"/>
  <c r="AZ184" i="9" s="1"/>
  <c r="BC184" i="9"/>
  <c r="AY184" i="9" s="1"/>
  <c r="V184" i="9"/>
  <c r="BP183" i="9"/>
  <c r="BL183" i="9" s="1"/>
  <c r="BO183" i="9"/>
  <c r="BK183" i="9" s="1"/>
  <c r="BN183" i="9"/>
  <c r="BJ183" i="9" s="1"/>
  <c r="BM183" i="9"/>
  <c r="BI183" i="9" s="1"/>
  <c r="BF183" i="9"/>
  <c r="BB183" i="9" s="1"/>
  <c r="BE183" i="9"/>
  <c r="BA183" i="9" s="1"/>
  <c r="BD183" i="9"/>
  <c r="AZ183" i="9" s="1"/>
  <c r="BC183" i="9"/>
  <c r="AY183" i="9" s="1"/>
  <c r="V183" i="9"/>
  <c r="BP182" i="9"/>
  <c r="BL182" i="9" s="1"/>
  <c r="BO182" i="9"/>
  <c r="BK182" i="9" s="1"/>
  <c r="BN182" i="9"/>
  <c r="BJ182" i="9" s="1"/>
  <c r="BM182" i="9"/>
  <c r="BI182" i="9" s="1"/>
  <c r="BF182" i="9"/>
  <c r="BB182" i="9" s="1"/>
  <c r="BE182" i="9"/>
  <c r="BA182" i="9" s="1"/>
  <c r="BD182" i="9"/>
  <c r="AZ182" i="9" s="1"/>
  <c r="BC182" i="9"/>
  <c r="AY182" i="9" s="1"/>
  <c r="V182" i="9"/>
  <c r="BP181" i="9"/>
  <c r="BL181" i="9" s="1"/>
  <c r="BO181" i="9"/>
  <c r="BK181" i="9" s="1"/>
  <c r="BN181" i="9"/>
  <c r="BJ181" i="9" s="1"/>
  <c r="BM181" i="9"/>
  <c r="BI181" i="9" s="1"/>
  <c r="BF181" i="9"/>
  <c r="BB181" i="9" s="1"/>
  <c r="BE181" i="9"/>
  <c r="BA181" i="9" s="1"/>
  <c r="BD181" i="9"/>
  <c r="AZ181" i="9" s="1"/>
  <c r="BC181" i="9"/>
  <c r="AY181" i="9" s="1"/>
  <c r="V181" i="9"/>
  <c r="BP180" i="9"/>
  <c r="BL180" i="9" s="1"/>
  <c r="BO180" i="9"/>
  <c r="BK180" i="9" s="1"/>
  <c r="BN180" i="9"/>
  <c r="BJ180" i="9" s="1"/>
  <c r="BM180" i="9"/>
  <c r="BI180" i="9" s="1"/>
  <c r="BF180" i="9"/>
  <c r="BB180" i="9" s="1"/>
  <c r="BE180" i="9"/>
  <c r="BA180" i="9" s="1"/>
  <c r="BD180" i="9"/>
  <c r="AZ180" i="9" s="1"/>
  <c r="BC180" i="9"/>
  <c r="AY180" i="9" s="1"/>
  <c r="V180" i="9"/>
  <c r="BP179" i="9"/>
  <c r="BL179" i="9" s="1"/>
  <c r="BO179" i="9"/>
  <c r="BK179" i="9" s="1"/>
  <c r="BN179" i="9"/>
  <c r="BJ179" i="9" s="1"/>
  <c r="BM179" i="9"/>
  <c r="BI179" i="9" s="1"/>
  <c r="BF179" i="9"/>
  <c r="BB179" i="9" s="1"/>
  <c r="BE179" i="9"/>
  <c r="BA179" i="9" s="1"/>
  <c r="BD179" i="9"/>
  <c r="AZ179" i="9" s="1"/>
  <c r="BC179" i="9"/>
  <c r="AY179" i="9" s="1"/>
  <c r="V179" i="9"/>
  <c r="BP178" i="9"/>
  <c r="BL178" i="9" s="1"/>
  <c r="BO178" i="9"/>
  <c r="BK178" i="9" s="1"/>
  <c r="BN178" i="9"/>
  <c r="BJ178" i="9" s="1"/>
  <c r="BM178" i="9"/>
  <c r="BI178" i="9" s="1"/>
  <c r="BF178" i="9"/>
  <c r="BB178" i="9" s="1"/>
  <c r="BE178" i="9"/>
  <c r="BA178" i="9" s="1"/>
  <c r="BD178" i="9"/>
  <c r="AZ178" i="9" s="1"/>
  <c r="BC178" i="9"/>
  <c r="AY178" i="9" s="1"/>
  <c r="V178" i="9"/>
  <c r="BP177" i="9"/>
  <c r="BL177" i="9" s="1"/>
  <c r="BO177" i="9"/>
  <c r="BK177" i="9" s="1"/>
  <c r="BN177" i="9"/>
  <c r="BJ177" i="9" s="1"/>
  <c r="BM177" i="9"/>
  <c r="BI177" i="9" s="1"/>
  <c r="BF177" i="9"/>
  <c r="BB177" i="9" s="1"/>
  <c r="BE177" i="9"/>
  <c r="BA177" i="9" s="1"/>
  <c r="BD177" i="9"/>
  <c r="AZ177" i="9" s="1"/>
  <c r="BC177" i="9"/>
  <c r="AY177" i="9" s="1"/>
  <c r="V177" i="9"/>
  <c r="BP176" i="9"/>
  <c r="BL176" i="9" s="1"/>
  <c r="BO176" i="9"/>
  <c r="BK176" i="9" s="1"/>
  <c r="BN176" i="9"/>
  <c r="BJ176" i="9" s="1"/>
  <c r="BM176" i="9"/>
  <c r="BI176" i="9" s="1"/>
  <c r="BF176" i="9"/>
  <c r="BB176" i="9" s="1"/>
  <c r="BE176" i="9"/>
  <c r="BA176" i="9" s="1"/>
  <c r="BD176" i="9"/>
  <c r="AZ176" i="9" s="1"/>
  <c r="BC176" i="9"/>
  <c r="AY176" i="9" s="1"/>
  <c r="AC176" i="9"/>
  <c r="Y176" i="9"/>
  <c r="BP175" i="9"/>
  <c r="BL175" i="9" s="1"/>
  <c r="BO175" i="9"/>
  <c r="BK175" i="9" s="1"/>
  <c r="BN175" i="9"/>
  <c r="BJ175" i="9" s="1"/>
  <c r="BM175" i="9"/>
  <c r="BI175" i="9" s="1"/>
  <c r="BF175" i="9"/>
  <c r="BB175" i="9" s="1"/>
  <c r="BE175" i="9"/>
  <c r="BA175" i="9" s="1"/>
  <c r="BD175" i="9"/>
  <c r="AZ175" i="9" s="1"/>
  <c r="BC175" i="9"/>
  <c r="AY175" i="9" s="1"/>
  <c r="BP174" i="9"/>
  <c r="BL174" i="9" s="1"/>
  <c r="BO174" i="9"/>
  <c r="BK174" i="9" s="1"/>
  <c r="BN174" i="9"/>
  <c r="BJ174" i="9" s="1"/>
  <c r="BM174" i="9"/>
  <c r="BI174" i="9" s="1"/>
  <c r="BF174" i="9"/>
  <c r="BB174" i="9" s="1"/>
  <c r="BE174" i="9"/>
  <c r="BA174" i="9" s="1"/>
  <c r="BD174" i="9"/>
  <c r="AZ174" i="9" s="1"/>
  <c r="BC174" i="9"/>
  <c r="AY174" i="9" s="1"/>
  <c r="Y174" i="9"/>
  <c r="BP173" i="9"/>
  <c r="BL173" i="9" s="1"/>
  <c r="BO173" i="9"/>
  <c r="BK173" i="9" s="1"/>
  <c r="BN173" i="9"/>
  <c r="BJ173" i="9" s="1"/>
  <c r="BM173" i="9"/>
  <c r="BI173" i="9" s="1"/>
  <c r="BF173" i="9"/>
  <c r="BB173" i="9" s="1"/>
  <c r="BE173" i="9"/>
  <c r="BA173" i="9" s="1"/>
  <c r="BD173" i="9"/>
  <c r="AZ173" i="9" s="1"/>
  <c r="BC173" i="9"/>
  <c r="AY173" i="9" s="1"/>
  <c r="BP172" i="9"/>
  <c r="BL172" i="9" s="1"/>
  <c r="BO172" i="9"/>
  <c r="BK172" i="9" s="1"/>
  <c r="BN172" i="9"/>
  <c r="BJ172" i="9" s="1"/>
  <c r="BM172" i="9"/>
  <c r="BI172" i="9" s="1"/>
  <c r="BF172" i="9"/>
  <c r="BB172" i="9" s="1"/>
  <c r="BE172" i="9"/>
  <c r="BA172" i="9" s="1"/>
  <c r="BD172" i="9"/>
  <c r="AZ172" i="9" s="1"/>
  <c r="BC172" i="9"/>
  <c r="AY172" i="9" s="1"/>
  <c r="AC172" i="9"/>
  <c r="Y172" i="9"/>
  <c r="BP171" i="9"/>
  <c r="BL171" i="9" s="1"/>
  <c r="BO171" i="9"/>
  <c r="BK171" i="9" s="1"/>
  <c r="BN171" i="9"/>
  <c r="BJ171" i="9" s="1"/>
  <c r="BM171" i="9"/>
  <c r="BI171" i="9" s="1"/>
  <c r="BF171" i="9"/>
  <c r="BB171" i="9" s="1"/>
  <c r="BE171" i="9"/>
  <c r="BA171" i="9" s="1"/>
  <c r="BD171" i="9"/>
  <c r="AZ171" i="9" s="1"/>
  <c r="BC171" i="9"/>
  <c r="AY171" i="9" s="1"/>
  <c r="BP170" i="9"/>
  <c r="BL170" i="9" s="1"/>
  <c r="BO170" i="9"/>
  <c r="BK170" i="9" s="1"/>
  <c r="BN170" i="9"/>
  <c r="BJ170" i="9" s="1"/>
  <c r="BM170" i="9"/>
  <c r="BI170" i="9" s="1"/>
  <c r="BF170" i="9"/>
  <c r="BB170" i="9" s="1"/>
  <c r="BE170" i="9"/>
  <c r="BA170" i="9" s="1"/>
  <c r="BD170" i="9"/>
  <c r="AZ170" i="9" s="1"/>
  <c r="BC170" i="9"/>
  <c r="AY170" i="9" s="1"/>
  <c r="Y170" i="9"/>
  <c r="BP169" i="9"/>
  <c r="BL169" i="9" s="1"/>
  <c r="BO169" i="9"/>
  <c r="BK169" i="9" s="1"/>
  <c r="BN169" i="9"/>
  <c r="BJ169" i="9" s="1"/>
  <c r="BM169" i="9"/>
  <c r="BI169" i="9" s="1"/>
  <c r="BF169" i="9"/>
  <c r="BB169" i="9" s="1"/>
  <c r="BE169" i="9"/>
  <c r="BA169" i="9" s="1"/>
  <c r="BD169" i="9"/>
  <c r="AZ169" i="9" s="1"/>
  <c r="BC169" i="9"/>
  <c r="AY169" i="9" s="1"/>
  <c r="BP168" i="9"/>
  <c r="BL168" i="9" s="1"/>
  <c r="BO168" i="9"/>
  <c r="BK168" i="9" s="1"/>
  <c r="BN168" i="9"/>
  <c r="BJ168" i="9" s="1"/>
  <c r="BM168" i="9"/>
  <c r="BI168" i="9" s="1"/>
  <c r="BF168" i="9"/>
  <c r="BB168" i="9" s="1"/>
  <c r="BE168" i="9"/>
  <c r="BA168" i="9" s="1"/>
  <c r="BD168" i="9"/>
  <c r="AZ168" i="9" s="1"/>
  <c r="BC168" i="9"/>
  <c r="AY168" i="9" s="1"/>
  <c r="Y168" i="9"/>
  <c r="BP167" i="9"/>
  <c r="BL167" i="9" s="1"/>
  <c r="BO167" i="9"/>
  <c r="BK167" i="9" s="1"/>
  <c r="BN167" i="9"/>
  <c r="BJ167" i="9" s="1"/>
  <c r="BM167" i="9"/>
  <c r="BI167" i="9" s="1"/>
  <c r="BF167" i="9"/>
  <c r="BB167" i="9" s="1"/>
  <c r="BE167" i="9"/>
  <c r="BA167" i="9" s="1"/>
  <c r="BD167" i="9"/>
  <c r="AZ167" i="9" s="1"/>
  <c r="BC167" i="9"/>
  <c r="AY167" i="9" s="1"/>
  <c r="BP166" i="9"/>
  <c r="BL166" i="9" s="1"/>
  <c r="BO166" i="9"/>
  <c r="BK166" i="9" s="1"/>
  <c r="BN166" i="9"/>
  <c r="BJ166" i="9" s="1"/>
  <c r="BM166" i="9"/>
  <c r="BI166" i="9" s="1"/>
  <c r="BF166" i="9"/>
  <c r="BB166" i="9" s="1"/>
  <c r="BE166" i="9"/>
  <c r="BA166" i="9" s="1"/>
  <c r="BD166" i="9"/>
  <c r="AZ166" i="9" s="1"/>
  <c r="BC166" i="9"/>
  <c r="AY166" i="9" s="1"/>
  <c r="Y166" i="9"/>
  <c r="BP165" i="9"/>
  <c r="BL165" i="9" s="1"/>
  <c r="BO165" i="9"/>
  <c r="BK165" i="9" s="1"/>
  <c r="BN165" i="9"/>
  <c r="BJ165" i="9" s="1"/>
  <c r="BM165" i="9"/>
  <c r="BI165" i="9" s="1"/>
  <c r="BF165" i="9"/>
  <c r="BB165" i="9" s="1"/>
  <c r="BE165" i="9"/>
  <c r="BA165" i="9" s="1"/>
  <c r="BD165" i="9"/>
  <c r="AZ165" i="9" s="1"/>
  <c r="BC165" i="9"/>
  <c r="AY165" i="9" s="1"/>
  <c r="BP164" i="9"/>
  <c r="BL164" i="9" s="1"/>
  <c r="BO164" i="9"/>
  <c r="BK164" i="9" s="1"/>
  <c r="BN164" i="9"/>
  <c r="BJ164" i="9" s="1"/>
  <c r="BM164" i="9"/>
  <c r="BI164" i="9" s="1"/>
  <c r="BF164" i="9"/>
  <c r="BB164" i="9" s="1"/>
  <c r="BE164" i="9"/>
  <c r="BA164" i="9" s="1"/>
  <c r="BD164" i="9"/>
  <c r="AZ164" i="9" s="1"/>
  <c r="BC164" i="9"/>
  <c r="AY164" i="9" s="1"/>
  <c r="Y164" i="9"/>
  <c r="BP163" i="9"/>
  <c r="BL163" i="9" s="1"/>
  <c r="BO163" i="9"/>
  <c r="BK163" i="9" s="1"/>
  <c r="BN163" i="9"/>
  <c r="BJ163" i="9" s="1"/>
  <c r="BM163" i="9"/>
  <c r="BI163" i="9" s="1"/>
  <c r="BF163" i="9"/>
  <c r="BB163" i="9" s="1"/>
  <c r="BE163" i="9"/>
  <c r="BA163" i="9" s="1"/>
  <c r="BD163" i="9"/>
  <c r="AZ163" i="9" s="1"/>
  <c r="BC163" i="9"/>
  <c r="AY163" i="9" s="1"/>
  <c r="BP162" i="9"/>
  <c r="BL162" i="9" s="1"/>
  <c r="BO162" i="9"/>
  <c r="BK162" i="9" s="1"/>
  <c r="BN162" i="9"/>
  <c r="BJ162" i="9" s="1"/>
  <c r="BM162" i="9"/>
  <c r="BI162" i="9" s="1"/>
  <c r="BF162" i="9"/>
  <c r="BB162" i="9" s="1"/>
  <c r="BE162" i="9"/>
  <c r="BA162" i="9" s="1"/>
  <c r="BD162" i="9"/>
  <c r="AZ162" i="9" s="1"/>
  <c r="BC162" i="9"/>
  <c r="AY162" i="9" s="1"/>
  <c r="Y162" i="9"/>
  <c r="BP161" i="9"/>
  <c r="BL161" i="9" s="1"/>
  <c r="BO161" i="9"/>
  <c r="BK161" i="9" s="1"/>
  <c r="BN161" i="9"/>
  <c r="BJ161" i="9" s="1"/>
  <c r="BM161" i="9"/>
  <c r="BI161" i="9" s="1"/>
  <c r="BF161" i="9"/>
  <c r="BB161" i="9" s="1"/>
  <c r="BE161" i="9"/>
  <c r="BA161" i="9" s="1"/>
  <c r="BD161" i="9"/>
  <c r="AZ161" i="9" s="1"/>
  <c r="BC161" i="9"/>
  <c r="AY161" i="9" s="1"/>
  <c r="BP160" i="9"/>
  <c r="BL160" i="9" s="1"/>
  <c r="BO160" i="9"/>
  <c r="BK160" i="9" s="1"/>
  <c r="BN160" i="9"/>
  <c r="BJ160" i="9" s="1"/>
  <c r="BM160" i="9"/>
  <c r="BI160" i="9" s="1"/>
  <c r="BF160" i="9"/>
  <c r="BB160" i="9" s="1"/>
  <c r="BE160" i="9"/>
  <c r="BA160" i="9" s="1"/>
  <c r="BD160" i="9"/>
  <c r="AZ160" i="9" s="1"/>
  <c r="BC160" i="9"/>
  <c r="AY160" i="9" s="1"/>
  <c r="Y160" i="9"/>
  <c r="BP159" i="9"/>
  <c r="BL159" i="9" s="1"/>
  <c r="BO159" i="9"/>
  <c r="BK159" i="9" s="1"/>
  <c r="BN159" i="9"/>
  <c r="BJ159" i="9" s="1"/>
  <c r="BM159" i="9"/>
  <c r="BI159" i="9" s="1"/>
  <c r="BF159" i="9"/>
  <c r="BB159" i="9" s="1"/>
  <c r="BE159" i="9"/>
  <c r="BA159" i="9" s="1"/>
  <c r="BD159" i="9"/>
  <c r="AZ159" i="9" s="1"/>
  <c r="BC159" i="9"/>
  <c r="AY159" i="9" s="1"/>
  <c r="BP158" i="9"/>
  <c r="BL158" i="9" s="1"/>
  <c r="BO158" i="9"/>
  <c r="BK158" i="9" s="1"/>
  <c r="BN158" i="9"/>
  <c r="BJ158" i="9" s="1"/>
  <c r="BM158" i="9"/>
  <c r="BI158" i="9" s="1"/>
  <c r="BF158" i="9"/>
  <c r="BB158" i="9" s="1"/>
  <c r="BE158" i="9"/>
  <c r="BA158" i="9" s="1"/>
  <c r="BD158" i="9"/>
  <c r="AZ158" i="9" s="1"/>
  <c r="BC158" i="9"/>
  <c r="AY158" i="9" s="1"/>
  <c r="Y158" i="9"/>
  <c r="BP157" i="9"/>
  <c r="BL157" i="9" s="1"/>
  <c r="BO157" i="9"/>
  <c r="BK157" i="9" s="1"/>
  <c r="BN157" i="9"/>
  <c r="BJ157" i="9" s="1"/>
  <c r="BM157" i="9"/>
  <c r="BI157" i="9" s="1"/>
  <c r="BF157" i="9"/>
  <c r="BB157" i="9" s="1"/>
  <c r="BE157" i="9"/>
  <c r="BA157" i="9" s="1"/>
  <c r="BD157" i="9"/>
  <c r="AZ157" i="9" s="1"/>
  <c r="BC157" i="9"/>
  <c r="AY157" i="9" s="1"/>
  <c r="BP156" i="9"/>
  <c r="BL156" i="9" s="1"/>
  <c r="BO156" i="9"/>
  <c r="BK156" i="9" s="1"/>
  <c r="BN156" i="9"/>
  <c r="BJ156" i="9" s="1"/>
  <c r="BM156" i="9"/>
  <c r="BI156" i="9" s="1"/>
  <c r="BF156" i="9"/>
  <c r="BB156" i="9" s="1"/>
  <c r="BE156" i="9"/>
  <c r="BA156" i="9" s="1"/>
  <c r="BD156" i="9"/>
  <c r="AZ156" i="9" s="1"/>
  <c r="BC156" i="9"/>
  <c r="AY156" i="9" s="1"/>
  <c r="Y156" i="9"/>
  <c r="BP155" i="9"/>
  <c r="BL155" i="9" s="1"/>
  <c r="BO155" i="9"/>
  <c r="BK155" i="9" s="1"/>
  <c r="BN155" i="9"/>
  <c r="BJ155" i="9" s="1"/>
  <c r="BM155" i="9"/>
  <c r="BI155" i="9" s="1"/>
  <c r="BF155" i="9"/>
  <c r="BB155" i="9" s="1"/>
  <c r="BE155" i="9"/>
  <c r="BA155" i="9" s="1"/>
  <c r="BD155" i="9"/>
  <c r="AZ155" i="9" s="1"/>
  <c r="BC155" i="9"/>
  <c r="AY155" i="9" s="1"/>
  <c r="BP154" i="9"/>
  <c r="BL154" i="9" s="1"/>
  <c r="BO154" i="9"/>
  <c r="BK154" i="9" s="1"/>
  <c r="BN154" i="9"/>
  <c r="BJ154" i="9" s="1"/>
  <c r="BM154" i="9"/>
  <c r="BI154" i="9" s="1"/>
  <c r="BF154" i="9"/>
  <c r="BB154" i="9" s="1"/>
  <c r="BE154" i="9"/>
  <c r="BA154" i="9" s="1"/>
  <c r="BD154" i="9"/>
  <c r="AZ154" i="9" s="1"/>
  <c r="BC154" i="9"/>
  <c r="AY154" i="9" s="1"/>
  <c r="BP153" i="9"/>
  <c r="BL153" i="9" s="1"/>
  <c r="BO153" i="9"/>
  <c r="BK153" i="9" s="1"/>
  <c r="BN153" i="9"/>
  <c r="BJ153" i="9" s="1"/>
  <c r="BM153" i="9"/>
  <c r="BI153" i="9" s="1"/>
  <c r="BF153" i="9"/>
  <c r="BB153" i="9" s="1"/>
  <c r="BE153" i="9"/>
  <c r="BA153" i="9" s="1"/>
  <c r="BD153" i="9"/>
  <c r="AZ153" i="9" s="1"/>
  <c r="BC153" i="9"/>
  <c r="AY153" i="9" s="1"/>
  <c r="BP152" i="9"/>
  <c r="BL152" i="9" s="1"/>
  <c r="BO152" i="9"/>
  <c r="BK152" i="9" s="1"/>
  <c r="BN152" i="9"/>
  <c r="BJ152" i="9" s="1"/>
  <c r="BM152" i="9"/>
  <c r="BI152" i="9" s="1"/>
  <c r="BF152" i="9"/>
  <c r="BB152" i="9" s="1"/>
  <c r="BE152" i="9"/>
  <c r="BA152" i="9" s="1"/>
  <c r="BD152" i="9"/>
  <c r="AZ152" i="9" s="1"/>
  <c r="BC152" i="9"/>
  <c r="AY152" i="9" s="1"/>
  <c r="BP151" i="9"/>
  <c r="BL151" i="9" s="1"/>
  <c r="BO151" i="9"/>
  <c r="BK151" i="9" s="1"/>
  <c r="BN151" i="9"/>
  <c r="BJ151" i="9" s="1"/>
  <c r="BM151" i="9"/>
  <c r="BI151" i="9" s="1"/>
  <c r="BF151" i="9"/>
  <c r="BB151" i="9" s="1"/>
  <c r="BE151" i="9"/>
  <c r="BA151" i="9" s="1"/>
  <c r="BD151" i="9"/>
  <c r="AZ151" i="9" s="1"/>
  <c r="BC151" i="9"/>
  <c r="AY151" i="9" s="1"/>
  <c r="BP150" i="9"/>
  <c r="BL150" i="9" s="1"/>
  <c r="BO150" i="9"/>
  <c r="BK150" i="9" s="1"/>
  <c r="BN150" i="9"/>
  <c r="BJ150" i="9" s="1"/>
  <c r="BM150" i="9"/>
  <c r="BI150" i="9" s="1"/>
  <c r="BF150" i="9"/>
  <c r="BB150" i="9" s="1"/>
  <c r="BE150" i="9"/>
  <c r="BA150" i="9" s="1"/>
  <c r="BD150" i="9"/>
  <c r="AZ150" i="9" s="1"/>
  <c r="BC150" i="9"/>
  <c r="AY150" i="9" s="1"/>
  <c r="BP149" i="9"/>
  <c r="BL149" i="9" s="1"/>
  <c r="BO149" i="9"/>
  <c r="BK149" i="9" s="1"/>
  <c r="BN149" i="9"/>
  <c r="BJ149" i="9" s="1"/>
  <c r="BM149" i="9"/>
  <c r="BI149" i="9" s="1"/>
  <c r="BF149" i="9"/>
  <c r="BB149" i="9" s="1"/>
  <c r="BE149" i="9"/>
  <c r="BA149" i="9" s="1"/>
  <c r="BD149" i="9"/>
  <c r="AZ149" i="9" s="1"/>
  <c r="BC149" i="9"/>
  <c r="AY149" i="9" s="1"/>
  <c r="BP148" i="9"/>
  <c r="BL148" i="9" s="1"/>
  <c r="BO148" i="9"/>
  <c r="BK148" i="9" s="1"/>
  <c r="BN148" i="9"/>
  <c r="BJ148" i="9" s="1"/>
  <c r="BM148" i="9"/>
  <c r="BI148" i="9" s="1"/>
  <c r="BF148" i="9"/>
  <c r="BB148" i="9" s="1"/>
  <c r="BE148" i="9"/>
  <c r="BA148" i="9" s="1"/>
  <c r="BD148" i="9"/>
  <c r="AZ148" i="9" s="1"/>
  <c r="BC148" i="9"/>
  <c r="AY148" i="9" s="1"/>
  <c r="BP147" i="9"/>
  <c r="BL147" i="9" s="1"/>
  <c r="BO147" i="9"/>
  <c r="BK147" i="9" s="1"/>
  <c r="BN147" i="9"/>
  <c r="BJ147" i="9" s="1"/>
  <c r="BM147" i="9"/>
  <c r="BI147" i="9" s="1"/>
  <c r="BF147" i="9"/>
  <c r="BB147" i="9" s="1"/>
  <c r="BE147" i="9"/>
  <c r="BA147" i="9" s="1"/>
  <c r="BD147" i="9"/>
  <c r="AZ147" i="9" s="1"/>
  <c r="BC147" i="9"/>
  <c r="AY147" i="9" s="1"/>
  <c r="BP146" i="9"/>
  <c r="BL146" i="9" s="1"/>
  <c r="BO146" i="9"/>
  <c r="BK146" i="9" s="1"/>
  <c r="BN146" i="9"/>
  <c r="BJ146" i="9" s="1"/>
  <c r="BM146" i="9"/>
  <c r="BI146" i="9" s="1"/>
  <c r="BF146" i="9"/>
  <c r="BB146" i="9" s="1"/>
  <c r="BE146" i="9"/>
  <c r="BA146" i="9" s="1"/>
  <c r="BD146" i="9"/>
  <c r="AZ146" i="9" s="1"/>
  <c r="BC146" i="9"/>
  <c r="AY146" i="9" s="1"/>
  <c r="BP145" i="9"/>
  <c r="BL145" i="9" s="1"/>
  <c r="BO145" i="9"/>
  <c r="BK145" i="9" s="1"/>
  <c r="BN145" i="9"/>
  <c r="BJ145" i="9" s="1"/>
  <c r="BM145" i="9"/>
  <c r="BI145" i="9" s="1"/>
  <c r="BF145" i="9"/>
  <c r="BB145" i="9" s="1"/>
  <c r="BE145" i="9"/>
  <c r="BA145" i="9" s="1"/>
  <c r="BD145" i="9"/>
  <c r="AZ145" i="9" s="1"/>
  <c r="BC145" i="9"/>
  <c r="AY145" i="9" s="1"/>
  <c r="BP144" i="9"/>
  <c r="BL144" i="9" s="1"/>
  <c r="BO144" i="9"/>
  <c r="BK144" i="9" s="1"/>
  <c r="BN144" i="9"/>
  <c r="BJ144" i="9" s="1"/>
  <c r="BM144" i="9"/>
  <c r="BI144" i="9" s="1"/>
  <c r="BF144" i="9"/>
  <c r="BB144" i="9" s="1"/>
  <c r="BE144" i="9"/>
  <c r="BA144" i="9" s="1"/>
  <c r="BD144" i="9"/>
  <c r="AZ144" i="9" s="1"/>
  <c r="BC144" i="9"/>
  <c r="AY144" i="9" s="1"/>
  <c r="BP143" i="9"/>
  <c r="BL143" i="9" s="1"/>
  <c r="BO143" i="9"/>
  <c r="BK143" i="9" s="1"/>
  <c r="BN143" i="9"/>
  <c r="BJ143" i="9" s="1"/>
  <c r="BM143" i="9"/>
  <c r="BI143" i="9" s="1"/>
  <c r="BF143" i="9"/>
  <c r="BB143" i="9" s="1"/>
  <c r="BE143" i="9"/>
  <c r="BA143" i="9" s="1"/>
  <c r="BD143" i="9"/>
  <c r="AZ143" i="9" s="1"/>
  <c r="BC143" i="9"/>
  <c r="AY143" i="9" s="1"/>
  <c r="BP142" i="9"/>
  <c r="BL142" i="9" s="1"/>
  <c r="BO142" i="9"/>
  <c r="BK142" i="9" s="1"/>
  <c r="BN142" i="9"/>
  <c r="BJ142" i="9" s="1"/>
  <c r="BM142" i="9"/>
  <c r="BI142" i="9" s="1"/>
  <c r="BF142" i="9"/>
  <c r="BB142" i="9" s="1"/>
  <c r="BE142" i="9"/>
  <c r="BA142" i="9" s="1"/>
  <c r="BD142" i="9"/>
  <c r="AZ142" i="9" s="1"/>
  <c r="BC142" i="9"/>
  <c r="AY142" i="9" s="1"/>
  <c r="BP141" i="9"/>
  <c r="BL141" i="9" s="1"/>
  <c r="BO141" i="9"/>
  <c r="BK141" i="9" s="1"/>
  <c r="BN141" i="9"/>
  <c r="BJ141" i="9" s="1"/>
  <c r="BM141" i="9"/>
  <c r="BI141" i="9" s="1"/>
  <c r="BF141" i="9"/>
  <c r="BB141" i="9" s="1"/>
  <c r="BE141" i="9"/>
  <c r="BA141" i="9" s="1"/>
  <c r="BD141" i="9"/>
  <c r="AZ141" i="9" s="1"/>
  <c r="BC141" i="9"/>
  <c r="AY141" i="9" s="1"/>
  <c r="BP140" i="9"/>
  <c r="BL140" i="9" s="1"/>
  <c r="BO140" i="9"/>
  <c r="BK140" i="9" s="1"/>
  <c r="BN140" i="9"/>
  <c r="BJ140" i="9" s="1"/>
  <c r="BM140" i="9"/>
  <c r="BI140" i="9" s="1"/>
  <c r="BF140" i="9"/>
  <c r="BB140" i="9" s="1"/>
  <c r="BE140" i="9"/>
  <c r="BA140" i="9" s="1"/>
  <c r="BD140" i="9"/>
  <c r="AZ140" i="9" s="1"/>
  <c r="BC140" i="9"/>
  <c r="AY140" i="9" s="1"/>
  <c r="BP139" i="9"/>
  <c r="BL139" i="9" s="1"/>
  <c r="BO139" i="9"/>
  <c r="BK139" i="9" s="1"/>
  <c r="BN139" i="9"/>
  <c r="BJ139" i="9" s="1"/>
  <c r="BM139" i="9"/>
  <c r="BI139" i="9" s="1"/>
  <c r="BF139" i="9"/>
  <c r="BB139" i="9" s="1"/>
  <c r="BE139" i="9"/>
  <c r="BA139" i="9" s="1"/>
  <c r="BD139" i="9"/>
  <c r="AZ139" i="9" s="1"/>
  <c r="BC139" i="9"/>
  <c r="AY139" i="9" s="1"/>
  <c r="BP138" i="9"/>
  <c r="BL138" i="9" s="1"/>
  <c r="BO138" i="9"/>
  <c r="BK138" i="9" s="1"/>
  <c r="BN138" i="9"/>
  <c r="BJ138" i="9" s="1"/>
  <c r="BM138" i="9"/>
  <c r="BI138" i="9" s="1"/>
  <c r="BF138" i="9"/>
  <c r="BB138" i="9" s="1"/>
  <c r="BE138" i="9"/>
  <c r="BA138" i="9" s="1"/>
  <c r="BD138" i="9"/>
  <c r="AZ138" i="9" s="1"/>
  <c r="BC138" i="9"/>
  <c r="AY138" i="9" s="1"/>
  <c r="BP137" i="9"/>
  <c r="BL137" i="9" s="1"/>
  <c r="BO137" i="9"/>
  <c r="BK137" i="9" s="1"/>
  <c r="BN137" i="9"/>
  <c r="BJ137" i="9" s="1"/>
  <c r="BM137" i="9"/>
  <c r="BI137" i="9" s="1"/>
  <c r="BF137" i="9"/>
  <c r="BB137" i="9" s="1"/>
  <c r="BE137" i="9"/>
  <c r="BA137" i="9" s="1"/>
  <c r="BD137" i="9"/>
  <c r="AZ137" i="9" s="1"/>
  <c r="BC137" i="9"/>
  <c r="AY137" i="9" s="1"/>
  <c r="BP136" i="9"/>
  <c r="BL136" i="9" s="1"/>
  <c r="BO136" i="9"/>
  <c r="BK136" i="9" s="1"/>
  <c r="BN136" i="9"/>
  <c r="BJ136" i="9" s="1"/>
  <c r="BM136" i="9"/>
  <c r="BI136" i="9" s="1"/>
  <c r="BF136" i="9"/>
  <c r="BB136" i="9" s="1"/>
  <c r="BE136" i="9"/>
  <c r="BA136" i="9" s="1"/>
  <c r="BD136" i="9"/>
  <c r="AZ136" i="9" s="1"/>
  <c r="BC136" i="9"/>
  <c r="AY136" i="9" s="1"/>
  <c r="AC136" i="9"/>
  <c r="Y136" i="9"/>
  <c r="BP135" i="9"/>
  <c r="BL135" i="9" s="1"/>
  <c r="BO135" i="9"/>
  <c r="BK135" i="9" s="1"/>
  <c r="BN135" i="9"/>
  <c r="BJ135" i="9" s="1"/>
  <c r="BM135" i="9"/>
  <c r="BI135" i="9" s="1"/>
  <c r="BF135" i="9"/>
  <c r="BB135" i="9" s="1"/>
  <c r="BE135" i="9"/>
  <c r="BA135" i="9" s="1"/>
  <c r="BD135" i="9"/>
  <c r="AZ135" i="9" s="1"/>
  <c r="BC135" i="9"/>
  <c r="AY135" i="9" s="1"/>
  <c r="BP134" i="9"/>
  <c r="BL134" i="9" s="1"/>
  <c r="BO134" i="9"/>
  <c r="BK134" i="9" s="1"/>
  <c r="BN134" i="9"/>
  <c r="BJ134" i="9" s="1"/>
  <c r="BM134" i="9"/>
  <c r="BI134" i="9" s="1"/>
  <c r="BF134" i="9"/>
  <c r="BB134" i="9" s="1"/>
  <c r="BE134" i="9"/>
  <c r="BA134" i="9" s="1"/>
  <c r="BD134" i="9"/>
  <c r="AZ134" i="9" s="1"/>
  <c r="BC134" i="9"/>
  <c r="AY134" i="9" s="1"/>
  <c r="AC134" i="9"/>
  <c r="Y134" i="9"/>
  <c r="BP133" i="9"/>
  <c r="BL133" i="9" s="1"/>
  <c r="BO133" i="9"/>
  <c r="BK133" i="9" s="1"/>
  <c r="BN133" i="9"/>
  <c r="BJ133" i="9" s="1"/>
  <c r="BM133" i="9"/>
  <c r="BI133" i="9" s="1"/>
  <c r="BF133" i="9"/>
  <c r="BB133" i="9" s="1"/>
  <c r="BE133" i="9"/>
  <c r="BA133" i="9" s="1"/>
  <c r="BD133" i="9"/>
  <c r="AZ133" i="9" s="1"/>
  <c r="BC133" i="9"/>
  <c r="AY133" i="9" s="1"/>
  <c r="BP132" i="9"/>
  <c r="BL132" i="9" s="1"/>
  <c r="BO132" i="9"/>
  <c r="BK132" i="9" s="1"/>
  <c r="BN132" i="9"/>
  <c r="BJ132" i="9" s="1"/>
  <c r="BM132" i="9"/>
  <c r="BI132" i="9" s="1"/>
  <c r="BF132" i="9"/>
  <c r="BB132" i="9" s="1"/>
  <c r="BE132" i="9"/>
  <c r="BA132" i="9" s="1"/>
  <c r="BD132" i="9"/>
  <c r="AZ132" i="9" s="1"/>
  <c r="BC132" i="9"/>
  <c r="AY132" i="9" s="1"/>
  <c r="AC132" i="9"/>
  <c r="Y132" i="9"/>
  <c r="BP131" i="9"/>
  <c r="BL131" i="9" s="1"/>
  <c r="BO131" i="9"/>
  <c r="BK131" i="9" s="1"/>
  <c r="BN131" i="9"/>
  <c r="BJ131" i="9" s="1"/>
  <c r="BM131" i="9"/>
  <c r="BI131" i="9" s="1"/>
  <c r="BF131" i="9"/>
  <c r="BB131" i="9" s="1"/>
  <c r="BE131" i="9"/>
  <c r="BA131" i="9" s="1"/>
  <c r="BD131" i="9"/>
  <c r="AZ131" i="9" s="1"/>
  <c r="BC131" i="9"/>
  <c r="AY131" i="9" s="1"/>
  <c r="BP130" i="9"/>
  <c r="BL130" i="9" s="1"/>
  <c r="BO130" i="9"/>
  <c r="BK130" i="9" s="1"/>
  <c r="BN130" i="9"/>
  <c r="BJ130" i="9" s="1"/>
  <c r="BM130" i="9"/>
  <c r="BI130" i="9" s="1"/>
  <c r="BF130" i="9"/>
  <c r="BB130" i="9" s="1"/>
  <c r="BE130" i="9"/>
  <c r="BA130" i="9" s="1"/>
  <c r="BD130" i="9"/>
  <c r="AZ130" i="9" s="1"/>
  <c r="BC130" i="9"/>
  <c r="AY130" i="9" s="1"/>
  <c r="AC130" i="9"/>
  <c r="Y130" i="9"/>
  <c r="BP129" i="9"/>
  <c r="BL129" i="9" s="1"/>
  <c r="BO129" i="9"/>
  <c r="BK129" i="9" s="1"/>
  <c r="BN129" i="9"/>
  <c r="BJ129" i="9" s="1"/>
  <c r="BM129" i="9"/>
  <c r="BI129" i="9" s="1"/>
  <c r="BF129" i="9"/>
  <c r="BB129" i="9" s="1"/>
  <c r="BE129" i="9"/>
  <c r="BA129" i="9" s="1"/>
  <c r="BD129" i="9"/>
  <c r="AZ129" i="9" s="1"/>
  <c r="BC129" i="9"/>
  <c r="AY129" i="9" s="1"/>
  <c r="BP128" i="9"/>
  <c r="BL128" i="9" s="1"/>
  <c r="BO128" i="9"/>
  <c r="BK128" i="9" s="1"/>
  <c r="BN128" i="9"/>
  <c r="BJ128" i="9" s="1"/>
  <c r="BM128" i="9"/>
  <c r="BI128" i="9" s="1"/>
  <c r="BF128" i="9"/>
  <c r="BB128" i="9" s="1"/>
  <c r="BE128" i="9"/>
  <c r="BA128" i="9" s="1"/>
  <c r="BD128" i="9"/>
  <c r="AZ128" i="9" s="1"/>
  <c r="BC128" i="9"/>
  <c r="AY128" i="9" s="1"/>
  <c r="AC128" i="9"/>
  <c r="Y128" i="9"/>
  <c r="BP127" i="9"/>
  <c r="BL127" i="9" s="1"/>
  <c r="BO127" i="9"/>
  <c r="BK127" i="9" s="1"/>
  <c r="BN127" i="9"/>
  <c r="BJ127" i="9" s="1"/>
  <c r="BM127" i="9"/>
  <c r="BI127" i="9" s="1"/>
  <c r="BF127" i="9"/>
  <c r="BB127" i="9" s="1"/>
  <c r="BE127" i="9"/>
  <c r="BA127" i="9" s="1"/>
  <c r="BD127" i="9"/>
  <c r="AZ127" i="9" s="1"/>
  <c r="BC127" i="9"/>
  <c r="AY127" i="9" s="1"/>
  <c r="BP126" i="9"/>
  <c r="BL126" i="9" s="1"/>
  <c r="BO126" i="9"/>
  <c r="BK126" i="9" s="1"/>
  <c r="BN126" i="9"/>
  <c r="BJ126" i="9" s="1"/>
  <c r="BM126" i="9"/>
  <c r="BI126" i="9" s="1"/>
  <c r="BF126" i="9"/>
  <c r="BB126" i="9" s="1"/>
  <c r="BE126" i="9"/>
  <c r="BA126" i="9" s="1"/>
  <c r="BD126" i="9"/>
  <c r="AZ126" i="9" s="1"/>
  <c r="BC126" i="9"/>
  <c r="AY126" i="9" s="1"/>
  <c r="AC126" i="9"/>
  <c r="Y126" i="9"/>
  <c r="BP125" i="9"/>
  <c r="BL125" i="9" s="1"/>
  <c r="BO125" i="9"/>
  <c r="BK125" i="9" s="1"/>
  <c r="BN125" i="9"/>
  <c r="BJ125" i="9" s="1"/>
  <c r="BM125" i="9"/>
  <c r="BI125" i="9" s="1"/>
  <c r="BF125" i="9"/>
  <c r="BB125" i="9" s="1"/>
  <c r="BE125" i="9"/>
  <c r="BA125" i="9" s="1"/>
  <c r="BD125" i="9"/>
  <c r="AZ125" i="9" s="1"/>
  <c r="BC125" i="9"/>
  <c r="AY125" i="9" s="1"/>
  <c r="BP124" i="9"/>
  <c r="BL124" i="9" s="1"/>
  <c r="BO124" i="9"/>
  <c r="BK124" i="9" s="1"/>
  <c r="BN124" i="9"/>
  <c r="BJ124" i="9" s="1"/>
  <c r="BM124" i="9"/>
  <c r="BI124" i="9" s="1"/>
  <c r="BF124" i="9"/>
  <c r="BB124" i="9" s="1"/>
  <c r="BE124" i="9"/>
  <c r="BA124" i="9" s="1"/>
  <c r="BD124" i="9"/>
  <c r="AZ124" i="9" s="1"/>
  <c r="BC124" i="9"/>
  <c r="AY124" i="9" s="1"/>
  <c r="AC124" i="9"/>
  <c r="Y124" i="9"/>
  <c r="BP123" i="9"/>
  <c r="BL123" i="9" s="1"/>
  <c r="BO123" i="9"/>
  <c r="BK123" i="9" s="1"/>
  <c r="BN123" i="9"/>
  <c r="BJ123" i="9" s="1"/>
  <c r="BM123" i="9"/>
  <c r="BI123" i="9" s="1"/>
  <c r="BF123" i="9"/>
  <c r="BB123" i="9" s="1"/>
  <c r="BE123" i="9"/>
  <c r="BA123" i="9" s="1"/>
  <c r="BD123" i="9"/>
  <c r="AZ123" i="9" s="1"/>
  <c r="BC123" i="9"/>
  <c r="AY123" i="9" s="1"/>
  <c r="BP122" i="9"/>
  <c r="BL122" i="9" s="1"/>
  <c r="BO122" i="9"/>
  <c r="BK122" i="9" s="1"/>
  <c r="BN122" i="9"/>
  <c r="BJ122" i="9" s="1"/>
  <c r="BM122" i="9"/>
  <c r="BI122" i="9" s="1"/>
  <c r="BF122" i="9"/>
  <c r="BB122" i="9" s="1"/>
  <c r="BE122" i="9"/>
  <c r="BA122" i="9" s="1"/>
  <c r="BD122" i="9"/>
  <c r="AZ122" i="9" s="1"/>
  <c r="BC122" i="9"/>
  <c r="AY122" i="9" s="1"/>
  <c r="AC122" i="9"/>
  <c r="Y122" i="9"/>
  <c r="BP121" i="9"/>
  <c r="BL121" i="9" s="1"/>
  <c r="BO121" i="9"/>
  <c r="BK121" i="9" s="1"/>
  <c r="BN121" i="9"/>
  <c r="BJ121" i="9" s="1"/>
  <c r="BM121" i="9"/>
  <c r="BI121" i="9" s="1"/>
  <c r="BF121" i="9"/>
  <c r="BB121" i="9" s="1"/>
  <c r="BE121" i="9"/>
  <c r="BA121" i="9" s="1"/>
  <c r="BD121" i="9"/>
  <c r="AZ121" i="9" s="1"/>
  <c r="BC121" i="9"/>
  <c r="AY121" i="9" s="1"/>
  <c r="BP120" i="9"/>
  <c r="BL120" i="9" s="1"/>
  <c r="BO120" i="9"/>
  <c r="BK120" i="9" s="1"/>
  <c r="BN120" i="9"/>
  <c r="BJ120" i="9" s="1"/>
  <c r="BM120" i="9"/>
  <c r="BI120" i="9" s="1"/>
  <c r="BF120" i="9"/>
  <c r="BB120" i="9" s="1"/>
  <c r="BE120" i="9"/>
  <c r="BA120" i="9" s="1"/>
  <c r="BD120" i="9"/>
  <c r="AZ120" i="9" s="1"/>
  <c r="BC120" i="9"/>
  <c r="AY120" i="9" s="1"/>
  <c r="AC120" i="9"/>
  <c r="Y120" i="9"/>
  <c r="BP119" i="9"/>
  <c r="BL119" i="9" s="1"/>
  <c r="BO119" i="9"/>
  <c r="BK119" i="9" s="1"/>
  <c r="BN119" i="9"/>
  <c r="BJ119" i="9" s="1"/>
  <c r="BM119" i="9"/>
  <c r="BI119" i="9" s="1"/>
  <c r="BF119" i="9"/>
  <c r="BB119" i="9" s="1"/>
  <c r="BE119" i="9"/>
  <c r="BA119" i="9" s="1"/>
  <c r="BD119" i="9"/>
  <c r="AZ119" i="9" s="1"/>
  <c r="BC119" i="9"/>
  <c r="AY119" i="9" s="1"/>
  <c r="Z119" i="9"/>
  <c r="X119" i="9"/>
  <c r="BP118" i="9"/>
  <c r="BL118" i="9" s="1"/>
  <c r="BO118" i="9"/>
  <c r="BK118" i="9" s="1"/>
  <c r="BN118" i="9"/>
  <c r="BJ118" i="9" s="1"/>
  <c r="BM118" i="9"/>
  <c r="BI118" i="9" s="1"/>
  <c r="BF118" i="9"/>
  <c r="BB118" i="9" s="1"/>
  <c r="BE118" i="9"/>
  <c r="BA118" i="9" s="1"/>
  <c r="BD118" i="9"/>
  <c r="AZ118" i="9" s="1"/>
  <c r="BC118" i="9"/>
  <c r="AY118" i="9" s="1"/>
  <c r="BP117" i="9"/>
  <c r="BL117" i="9" s="1"/>
  <c r="BO117" i="9"/>
  <c r="BK117" i="9" s="1"/>
  <c r="BN117" i="9"/>
  <c r="BJ117" i="9" s="1"/>
  <c r="BM117" i="9"/>
  <c r="BI117" i="9" s="1"/>
  <c r="BF117" i="9"/>
  <c r="BB117" i="9" s="1"/>
  <c r="BE117" i="9"/>
  <c r="BA117" i="9" s="1"/>
  <c r="BD117" i="9"/>
  <c r="AZ117" i="9" s="1"/>
  <c r="BC117" i="9"/>
  <c r="AY117" i="9" s="1"/>
  <c r="AB117" i="9"/>
  <c r="Z117" i="9"/>
  <c r="X117" i="9"/>
  <c r="BP116" i="9"/>
  <c r="BL116" i="9" s="1"/>
  <c r="BO116" i="9"/>
  <c r="BK116" i="9" s="1"/>
  <c r="BN116" i="9"/>
  <c r="BJ116" i="9" s="1"/>
  <c r="BM116" i="9"/>
  <c r="BI116" i="9" s="1"/>
  <c r="BF116" i="9"/>
  <c r="BB116" i="9" s="1"/>
  <c r="BE116" i="9"/>
  <c r="BA116" i="9" s="1"/>
  <c r="BD116" i="9"/>
  <c r="AZ116" i="9" s="1"/>
  <c r="BC116" i="9"/>
  <c r="AY116" i="9" s="1"/>
  <c r="BP115" i="9"/>
  <c r="BL115" i="9" s="1"/>
  <c r="BO115" i="9"/>
  <c r="BK115" i="9" s="1"/>
  <c r="BN115" i="9"/>
  <c r="BJ115" i="9" s="1"/>
  <c r="BM115" i="9"/>
  <c r="BI115" i="9" s="1"/>
  <c r="BF115" i="9"/>
  <c r="BB115" i="9" s="1"/>
  <c r="BE115" i="9"/>
  <c r="BA115" i="9" s="1"/>
  <c r="BD115" i="9"/>
  <c r="AZ115" i="9" s="1"/>
  <c r="BC115" i="9"/>
  <c r="AY115" i="9" s="1"/>
  <c r="BP114" i="9"/>
  <c r="BL114" i="9" s="1"/>
  <c r="BO114" i="9"/>
  <c r="BK114" i="9" s="1"/>
  <c r="BN114" i="9"/>
  <c r="BJ114" i="9" s="1"/>
  <c r="BM114" i="9"/>
  <c r="BI114" i="9" s="1"/>
  <c r="BF114" i="9"/>
  <c r="BB114" i="9" s="1"/>
  <c r="BE114" i="9"/>
  <c r="BA114" i="9" s="1"/>
  <c r="BD114" i="9"/>
  <c r="AZ114" i="9" s="1"/>
  <c r="BC114" i="9"/>
  <c r="AY114" i="9" s="1"/>
  <c r="X114" i="9"/>
  <c r="BP113" i="9"/>
  <c r="BL113" i="9" s="1"/>
  <c r="BO113" i="9"/>
  <c r="BK113" i="9" s="1"/>
  <c r="BN113" i="9"/>
  <c r="BJ113" i="9" s="1"/>
  <c r="BM113" i="9"/>
  <c r="BI113" i="9" s="1"/>
  <c r="BF113" i="9"/>
  <c r="BB113" i="9" s="1"/>
  <c r="BE113" i="9"/>
  <c r="BA113" i="9" s="1"/>
  <c r="BD113" i="9"/>
  <c r="AZ113" i="9" s="1"/>
  <c r="BC113" i="9"/>
  <c r="AY113" i="9" s="1"/>
  <c r="BP112" i="9"/>
  <c r="BL112" i="9" s="1"/>
  <c r="BO112" i="9"/>
  <c r="BK112" i="9" s="1"/>
  <c r="BN112" i="9"/>
  <c r="BJ112" i="9" s="1"/>
  <c r="BM112" i="9"/>
  <c r="BI112" i="9" s="1"/>
  <c r="BF112" i="9"/>
  <c r="BB112" i="9" s="1"/>
  <c r="BE112" i="9"/>
  <c r="BA112" i="9" s="1"/>
  <c r="BD112" i="9"/>
  <c r="AZ112" i="9" s="1"/>
  <c r="BC112" i="9"/>
  <c r="AY112" i="9" s="1"/>
  <c r="X112" i="9"/>
  <c r="BP111" i="9"/>
  <c r="BL111" i="9" s="1"/>
  <c r="BO111" i="9"/>
  <c r="BK111" i="9" s="1"/>
  <c r="BN111" i="9"/>
  <c r="BJ111" i="9" s="1"/>
  <c r="BM111" i="9"/>
  <c r="BI111" i="9" s="1"/>
  <c r="BF111" i="9"/>
  <c r="BB111" i="9" s="1"/>
  <c r="BE111" i="9"/>
  <c r="BA111" i="9" s="1"/>
  <c r="BD111" i="9"/>
  <c r="AZ111" i="9" s="1"/>
  <c r="BC111" i="9"/>
  <c r="AY111" i="9" s="1"/>
  <c r="BP110" i="9"/>
  <c r="BL110" i="9" s="1"/>
  <c r="BO110" i="9"/>
  <c r="BK110" i="9" s="1"/>
  <c r="BN110" i="9"/>
  <c r="BJ110" i="9" s="1"/>
  <c r="BM110" i="9"/>
  <c r="BI110" i="9" s="1"/>
  <c r="BF110" i="9"/>
  <c r="BB110" i="9" s="1"/>
  <c r="BE110" i="9"/>
  <c r="BA110" i="9" s="1"/>
  <c r="BD110" i="9"/>
  <c r="AZ110" i="9" s="1"/>
  <c r="BC110" i="9"/>
  <c r="AY110" i="9" s="1"/>
  <c r="X110" i="9"/>
  <c r="BP109" i="9"/>
  <c r="BL109" i="9" s="1"/>
  <c r="BO109" i="9"/>
  <c r="BK109" i="9" s="1"/>
  <c r="BN109" i="9"/>
  <c r="BJ109" i="9" s="1"/>
  <c r="BM109" i="9"/>
  <c r="BI109" i="9" s="1"/>
  <c r="BF109" i="9"/>
  <c r="BB109" i="9" s="1"/>
  <c r="BE109" i="9"/>
  <c r="BA109" i="9" s="1"/>
  <c r="BD109" i="9"/>
  <c r="AZ109" i="9" s="1"/>
  <c r="BC109" i="9"/>
  <c r="AY109" i="9" s="1"/>
  <c r="BP108" i="9"/>
  <c r="BL108" i="9" s="1"/>
  <c r="BO108" i="9"/>
  <c r="BK108" i="9" s="1"/>
  <c r="BN108" i="9"/>
  <c r="BJ108" i="9" s="1"/>
  <c r="BM108" i="9"/>
  <c r="BI108" i="9" s="1"/>
  <c r="BF108" i="9"/>
  <c r="BB108" i="9" s="1"/>
  <c r="BE108" i="9"/>
  <c r="BA108" i="9" s="1"/>
  <c r="BD108" i="9"/>
  <c r="AZ108" i="9" s="1"/>
  <c r="BC108" i="9"/>
  <c r="AY108" i="9" s="1"/>
  <c r="X108" i="9"/>
  <c r="BP107" i="9"/>
  <c r="BL107" i="9" s="1"/>
  <c r="BO107" i="9"/>
  <c r="BK107" i="9" s="1"/>
  <c r="BN107" i="9"/>
  <c r="BJ107" i="9" s="1"/>
  <c r="BM107" i="9"/>
  <c r="BI107" i="9" s="1"/>
  <c r="BF107" i="9"/>
  <c r="BB107" i="9" s="1"/>
  <c r="BE107" i="9"/>
  <c r="BA107" i="9" s="1"/>
  <c r="BD107" i="9"/>
  <c r="AZ107" i="9" s="1"/>
  <c r="BC107" i="9"/>
  <c r="AY107" i="9" s="1"/>
  <c r="BP106" i="9"/>
  <c r="BL106" i="9" s="1"/>
  <c r="BO106" i="9"/>
  <c r="BK106" i="9" s="1"/>
  <c r="BN106" i="9"/>
  <c r="BJ106" i="9" s="1"/>
  <c r="BM106" i="9"/>
  <c r="BI106" i="9" s="1"/>
  <c r="BF106" i="9"/>
  <c r="BB106" i="9" s="1"/>
  <c r="BE106" i="9"/>
  <c r="BA106" i="9" s="1"/>
  <c r="BD106" i="9"/>
  <c r="AZ106" i="9" s="1"/>
  <c r="BC106" i="9"/>
  <c r="AY106" i="9" s="1"/>
  <c r="X106" i="9"/>
  <c r="BP105" i="9"/>
  <c r="BL105" i="9" s="1"/>
  <c r="BO105" i="9"/>
  <c r="BK105" i="9" s="1"/>
  <c r="BN105" i="9"/>
  <c r="BJ105" i="9" s="1"/>
  <c r="BM105" i="9"/>
  <c r="BI105" i="9" s="1"/>
  <c r="BF105" i="9"/>
  <c r="BB105" i="9" s="1"/>
  <c r="BE105" i="9"/>
  <c r="BA105" i="9" s="1"/>
  <c r="BD105" i="9"/>
  <c r="AZ105" i="9" s="1"/>
  <c r="BC105" i="9"/>
  <c r="AY105" i="9" s="1"/>
  <c r="BP104" i="9"/>
  <c r="BL104" i="9" s="1"/>
  <c r="BO104" i="9"/>
  <c r="BK104" i="9" s="1"/>
  <c r="BN104" i="9"/>
  <c r="BJ104" i="9" s="1"/>
  <c r="BM104" i="9"/>
  <c r="BI104" i="9" s="1"/>
  <c r="BF104" i="9"/>
  <c r="BB104" i="9" s="1"/>
  <c r="BE104" i="9"/>
  <c r="BA104" i="9" s="1"/>
  <c r="BD104" i="9"/>
  <c r="AZ104" i="9" s="1"/>
  <c r="BC104" i="9"/>
  <c r="AY104" i="9" s="1"/>
  <c r="X104" i="9"/>
  <c r="BP103" i="9"/>
  <c r="BL103" i="9" s="1"/>
  <c r="BO103" i="9"/>
  <c r="BK103" i="9" s="1"/>
  <c r="BN103" i="9"/>
  <c r="BJ103" i="9" s="1"/>
  <c r="BM103" i="9"/>
  <c r="BI103" i="9" s="1"/>
  <c r="BF103" i="9"/>
  <c r="BB103" i="9" s="1"/>
  <c r="BE103" i="9"/>
  <c r="BA103" i="9" s="1"/>
  <c r="BD103" i="9"/>
  <c r="AZ103" i="9" s="1"/>
  <c r="BC103" i="9"/>
  <c r="AY103" i="9" s="1"/>
  <c r="BP102" i="9"/>
  <c r="BL102" i="9" s="1"/>
  <c r="BO102" i="9"/>
  <c r="BK102" i="9" s="1"/>
  <c r="BN102" i="9"/>
  <c r="BJ102" i="9" s="1"/>
  <c r="BM102" i="9"/>
  <c r="BI102" i="9" s="1"/>
  <c r="BF102" i="9"/>
  <c r="BB102" i="9" s="1"/>
  <c r="BE102" i="9"/>
  <c r="BA102" i="9" s="1"/>
  <c r="BD102" i="9"/>
  <c r="AZ102" i="9" s="1"/>
  <c r="BC102" i="9"/>
  <c r="AY102" i="9" s="1"/>
  <c r="BP101" i="9"/>
  <c r="BL101" i="9" s="1"/>
  <c r="BO101" i="9"/>
  <c r="BK101" i="9" s="1"/>
  <c r="BN101" i="9"/>
  <c r="BJ101" i="9" s="1"/>
  <c r="BM101" i="9"/>
  <c r="BI101" i="9" s="1"/>
  <c r="BF101" i="9"/>
  <c r="BB101" i="9" s="1"/>
  <c r="BE101" i="9"/>
  <c r="BA101" i="9" s="1"/>
  <c r="BD101" i="9"/>
  <c r="AZ101" i="9" s="1"/>
  <c r="BC101" i="9"/>
  <c r="AY101" i="9" s="1"/>
  <c r="BP100" i="9"/>
  <c r="BL100" i="9" s="1"/>
  <c r="BO100" i="9"/>
  <c r="BK100" i="9" s="1"/>
  <c r="BN100" i="9"/>
  <c r="BJ100" i="9" s="1"/>
  <c r="BM100" i="9"/>
  <c r="BI100" i="9" s="1"/>
  <c r="BF100" i="9"/>
  <c r="BB100" i="9" s="1"/>
  <c r="BE100" i="9"/>
  <c r="BA100" i="9" s="1"/>
  <c r="BD100" i="9"/>
  <c r="AZ100" i="9" s="1"/>
  <c r="BC100" i="9"/>
  <c r="AY100" i="9" s="1"/>
  <c r="BP99" i="9"/>
  <c r="BL99" i="9" s="1"/>
  <c r="BO99" i="9"/>
  <c r="BK99" i="9" s="1"/>
  <c r="BN99" i="9"/>
  <c r="BJ99" i="9" s="1"/>
  <c r="BM99" i="9"/>
  <c r="BI99" i="9" s="1"/>
  <c r="BF99" i="9"/>
  <c r="BB99" i="9" s="1"/>
  <c r="BE99" i="9"/>
  <c r="BA99" i="9" s="1"/>
  <c r="BD99" i="9"/>
  <c r="AZ99" i="9" s="1"/>
  <c r="BC99" i="9"/>
  <c r="AY99" i="9" s="1"/>
  <c r="BP98" i="9"/>
  <c r="BL98" i="9" s="1"/>
  <c r="BO98" i="9"/>
  <c r="BK98" i="9" s="1"/>
  <c r="BN98" i="9"/>
  <c r="BJ98" i="9" s="1"/>
  <c r="BM98" i="9"/>
  <c r="BI98" i="9" s="1"/>
  <c r="BF98" i="9"/>
  <c r="BB98" i="9" s="1"/>
  <c r="BE98" i="9"/>
  <c r="BA98" i="9" s="1"/>
  <c r="BD98" i="9"/>
  <c r="AZ98" i="9" s="1"/>
  <c r="BC98" i="9"/>
  <c r="AY98" i="9" s="1"/>
  <c r="BP97" i="9"/>
  <c r="BL97" i="9" s="1"/>
  <c r="BO97" i="9"/>
  <c r="BK97" i="9" s="1"/>
  <c r="BN97" i="9"/>
  <c r="BJ97" i="9" s="1"/>
  <c r="BM97" i="9"/>
  <c r="BI97" i="9" s="1"/>
  <c r="BF97" i="9"/>
  <c r="BB97" i="9" s="1"/>
  <c r="BE97" i="9"/>
  <c r="BA97" i="9" s="1"/>
  <c r="BD97" i="9"/>
  <c r="AZ97" i="9" s="1"/>
  <c r="BC97" i="9"/>
  <c r="AY97" i="9" s="1"/>
  <c r="BP96" i="9"/>
  <c r="BL96" i="9" s="1"/>
  <c r="BO96" i="9"/>
  <c r="BK96" i="9" s="1"/>
  <c r="BN96" i="9"/>
  <c r="BJ96" i="9" s="1"/>
  <c r="BM96" i="9"/>
  <c r="BI96" i="9" s="1"/>
  <c r="BF96" i="9"/>
  <c r="BB96" i="9" s="1"/>
  <c r="BE96" i="9"/>
  <c r="BA96" i="9" s="1"/>
  <c r="BD96" i="9"/>
  <c r="AZ96" i="9" s="1"/>
  <c r="BC96" i="9"/>
  <c r="AY96" i="9" s="1"/>
  <c r="X96" i="9"/>
  <c r="V96" i="9"/>
  <c r="BP95" i="9"/>
  <c r="BL95" i="9" s="1"/>
  <c r="BO95" i="9"/>
  <c r="BK95" i="9" s="1"/>
  <c r="BN95" i="9"/>
  <c r="BJ95" i="9" s="1"/>
  <c r="BM95" i="9"/>
  <c r="BI95" i="9" s="1"/>
  <c r="BF95" i="9"/>
  <c r="BB95" i="9" s="1"/>
  <c r="BE95" i="9"/>
  <c r="BA95" i="9" s="1"/>
  <c r="BD95" i="9"/>
  <c r="AZ95" i="9" s="1"/>
  <c r="BC95" i="9"/>
  <c r="AY95" i="9" s="1"/>
  <c r="AB95" i="9"/>
  <c r="Z95" i="9"/>
  <c r="X95" i="9"/>
  <c r="V95" i="9"/>
  <c r="BP94" i="9"/>
  <c r="BL94" i="9" s="1"/>
  <c r="BO94" i="9"/>
  <c r="BK94" i="9" s="1"/>
  <c r="BN94" i="9"/>
  <c r="BJ94" i="9" s="1"/>
  <c r="BM94" i="9"/>
  <c r="BI94" i="9" s="1"/>
  <c r="BF94" i="9"/>
  <c r="BB94" i="9" s="1"/>
  <c r="BE94" i="9"/>
  <c r="BA94" i="9" s="1"/>
  <c r="BD94" i="9"/>
  <c r="AZ94" i="9" s="1"/>
  <c r="BC94" i="9"/>
  <c r="AY94" i="9" s="1"/>
  <c r="X94" i="9"/>
  <c r="V94" i="9"/>
  <c r="BP93" i="9"/>
  <c r="BL93" i="9" s="1"/>
  <c r="BO93" i="9"/>
  <c r="BK93" i="9" s="1"/>
  <c r="BN93" i="9"/>
  <c r="BJ93" i="9" s="1"/>
  <c r="BM93" i="9"/>
  <c r="BI93" i="9" s="1"/>
  <c r="BF93" i="9"/>
  <c r="BB93" i="9" s="1"/>
  <c r="BE93" i="9"/>
  <c r="BA93" i="9" s="1"/>
  <c r="BD93" i="9"/>
  <c r="AZ93" i="9" s="1"/>
  <c r="BC93" i="9"/>
  <c r="AY93" i="9" s="1"/>
  <c r="AB93" i="9"/>
  <c r="Z93" i="9"/>
  <c r="X93" i="9"/>
  <c r="V93" i="9"/>
  <c r="BP92" i="9"/>
  <c r="BL92" i="9" s="1"/>
  <c r="BO92" i="9"/>
  <c r="BK92" i="9" s="1"/>
  <c r="BN92" i="9"/>
  <c r="BJ92" i="9" s="1"/>
  <c r="BM92" i="9"/>
  <c r="BI92" i="9" s="1"/>
  <c r="BF92" i="9"/>
  <c r="BB92" i="9" s="1"/>
  <c r="BE92" i="9"/>
  <c r="BA92" i="9" s="1"/>
  <c r="BD92" i="9"/>
  <c r="AZ92" i="9" s="1"/>
  <c r="BC92" i="9"/>
  <c r="AY92" i="9" s="1"/>
  <c r="X92" i="9"/>
  <c r="V92" i="9"/>
  <c r="BP91" i="9"/>
  <c r="BL91" i="9" s="1"/>
  <c r="BO91" i="9"/>
  <c r="BK91" i="9" s="1"/>
  <c r="BN91" i="9"/>
  <c r="BJ91" i="9" s="1"/>
  <c r="BM91" i="9"/>
  <c r="BI91" i="9" s="1"/>
  <c r="BF91" i="9"/>
  <c r="BB91" i="9" s="1"/>
  <c r="BE91" i="9"/>
  <c r="BA91" i="9" s="1"/>
  <c r="BD91" i="9"/>
  <c r="AZ91" i="9" s="1"/>
  <c r="BC91" i="9"/>
  <c r="AY91" i="9" s="1"/>
  <c r="AB91" i="9"/>
  <c r="Z91" i="9"/>
  <c r="X91" i="9"/>
  <c r="V91" i="9"/>
  <c r="BP90" i="9"/>
  <c r="BL90" i="9" s="1"/>
  <c r="BO90" i="9"/>
  <c r="BK90" i="9" s="1"/>
  <c r="BN90" i="9"/>
  <c r="BJ90" i="9" s="1"/>
  <c r="BM90" i="9"/>
  <c r="BI90" i="9" s="1"/>
  <c r="BF90" i="9"/>
  <c r="BB90" i="9" s="1"/>
  <c r="BE90" i="9"/>
  <c r="BA90" i="9" s="1"/>
  <c r="BD90" i="9"/>
  <c r="AZ90" i="9" s="1"/>
  <c r="BC90" i="9"/>
  <c r="AY90" i="9" s="1"/>
  <c r="X90" i="9"/>
  <c r="V90" i="9"/>
  <c r="V130" i="9" s="1"/>
  <c r="V170" i="9" s="1"/>
  <c r="BP89" i="9"/>
  <c r="BL89" i="9" s="1"/>
  <c r="BO89" i="9"/>
  <c r="BK89" i="9" s="1"/>
  <c r="BN89" i="9"/>
  <c r="BJ89" i="9" s="1"/>
  <c r="BM89" i="9"/>
  <c r="BI89" i="9" s="1"/>
  <c r="BF89" i="9"/>
  <c r="BB89" i="9" s="1"/>
  <c r="BE89" i="9"/>
  <c r="BA89" i="9" s="1"/>
  <c r="BD89" i="9"/>
  <c r="AZ89" i="9" s="1"/>
  <c r="BC89" i="9"/>
  <c r="AY89" i="9" s="1"/>
  <c r="AB89" i="9"/>
  <c r="Z89" i="9"/>
  <c r="X89" i="9"/>
  <c r="V89" i="9"/>
  <c r="V129" i="9" s="1"/>
  <c r="V169" i="9" s="1"/>
  <c r="BP88" i="9"/>
  <c r="BL88" i="9" s="1"/>
  <c r="BO88" i="9"/>
  <c r="BK88" i="9" s="1"/>
  <c r="BN88" i="9"/>
  <c r="BJ88" i="9" s="1"/>
  <c r="BM88" i="9"/>
  <c r="BI88" i="9" s="1"/>
  <c r="BF88" i="9"/>
  <c r="BB88" i="9" s="1"/>
  <c r="BE88" i="9"/>
  <c r="BA88" i="9" s="1"/>
  <c r="BD88" i="9"/>
  <c r="AZ88" i="9" s="1"/>
  <c r="BC88" i="9"/>
  <c r="AY88" i="9" s="1"/>
  <c r="X88" i="9"/>
  <c r="V88" i="9"/>
  <c r="V128" i="9" s="1"/>
  <c r="V168" i="9" s="1"/>
  <c r="BP87" i="9"/>
  <c r="BL87" i="9" s="1"/>
  <c r="BO87" i="9"/>
  <c r="BK87" i="9" s="1"/>
  <c r="BN87" i="9"/>
  <c r="BJ87" i="9" s="1"/>
  <c r="BM87" i="9"/>
  <c r="BI87" i="9" s="1"/>
  <c r="BF87" i="9"/>
  <c r="BB87" i="9" s="1"/>
  <c r="BE87" i="9"/>
  <c r="BA87" i="9" s="1"/>
  <c r="BD87" i="9"/>
  <c r="AZ87" i="9" s="1"/>
  <c r="BC87" i="9"/>
  <c r="AY87" i="9" s="1"/>
  <c r="AB87" i="9"/>
  <c r="Z87" i="9"/>
  <c r="X87" i="9"/>
  <c r="V87" i="9"/>
  <c r="V127" i="9" s="1"/>
  <c r="V167" i="9" s="1"/>
  <c r="BP86" i="9"/>
  <c r="BL86" i="9" s="1"/>
  <c r="BO86" i="9"/>
  <c r="BK86" i="9" s="1"/>
  <c r="BN86" i="9"/>
  <c r="BJ86" i="9" s="1"/>
  <c r="BM86" i="9"/>
  <c r="BI86" i="9" s="1"/>
  <c r="BF86" i="9"/>
  <c r="BB86" i="9" s="1"/>
  <c r="BE86" i="9"/>
  <c r="BA86" i="9" s="1"/>
  <c r="BD86" i="9"/>
  <c r="AZ86" i="9" s="1"/>
  <c r="BC86" i="9"/>
  <c r="AY86" i="9" s="1"/>
  <c r="X86" i="9"/>
  <c r="V86" i="9"/>
  <c r="V126" i="9" s="1"/>
  <c r="V166" i="9" s="1"/>
  <c r="BP85" i="9"/>
  <c r="BL85" i="9" s="1"/>
  <c r="BO85" i="9"/>
  <c r="BK85" i="9" s="1"/>
  <c r="BN85" i="9"/>
  <c r="BJ85" i="9" s="1"/>
  <c r="BM85" i="9"/>
  <c r="BI85" i="9" s="1"/>
  <c r="BF85" i="9"/>
  <c r="BB85" i="9" s="1"/>
  <c r="BE85" i="9"/>
  <c r="BA85" i="9" s="1"/>
  <c r="BD85" i="9"/>
  <c r="AZ85" i="9" s="1"/>
  <c r="BC85" i="9"/>
  <c r="AY85" i="9" s="1"/>
  <c r="AB85" i="9"/>
  <c r="Z85" i="9"/>
  <c r="X85" i="9"/>
  <c r="V85" i="9"/>
  <c r="V125" i="9" s="1"/>
  <c r="V165" i="9" s="1"/>
  <c r="BP84" i="9"/>
  <c r="BL84" i="9" s="1"/>
  <c r="BO84" i="9"/>
  <c r="BK84" i="9" s="1"/>
  <c r="BN84" i="9"/>
  <c r="BJ84" i="9" s="1"/>
  <c r="BM84" i="9"/>
  <c r="BI84" i="9" s="1"/>
  <c r="BF84" i="9"/>
  <c r="BB84" i="9" s="1"/>
  <c r="BE84" i="9"/>
  <c r="BA84" i="9" s="1"/>
  <c r="BD84" i="9"/>
  <c r="AZ84" i="9" s="1"/>
  <c r="BC84" i="9"/>
  <c r="AY84" i="9" s="1"/>
  <c r="X84" i="9"/>
  <c r="V84" i="9"/>
  <c r="V124" i="9" s="1"/>
  <c r="V164" i="9" s="1"/>
  <c r="BP83" i="9"/>
  <c r="BL83" i="9" s="1"/>
  <c r="BO83" i="9"/>
  <c r="BK83" i="9" s="1"/>
  <c r="BN83" i="9"/>
  <c r="BJ83" i="9" s="1"/>
  <c r="BM83" i="9"/>
  <c r="BI83" i="9" s="1"/>
  <c r="BF83" i="9"/>
  <c r="BB83" i="9" s="1"/>
  <c r="BE83" i="9"/>
  <c r="BA83" i="9" s="1"/>
  <c r="BD83" i="9"/>
  <c r="AZ83" i="9" s="1"/>
  <c r="BC83" i="9"/>
  <c r="AY83" i="9" s="1"/>
  <c r="AB83" i="9"/>
  <c r="Z83" i="9"/>
  <c r="X83" i="9"/>
  <c r="V83" i="9"/>
  <c r="V123" i="9" s="1"/>
  <c r="V163" i="9" s="1"/>
  <c r="BP82" i="9"/>
  <c r="BL82" i="9" s="1"/>
  <c r="BO82" i="9"/>
  <c r="BK82" i="9" s="1"/>
  <c r="BN82" i="9"/>
  <c r="BJ82" i="9" s="1"/>
  <c r="BM82" i="9"/>
  <c r="BI82" i="9" s="1"/>
  <c r="BF82" i="9"/>
  <c r="BB82" i="9" s="1"/>
  <c r="BE82" i="9"/>
  <c r="BA82" i="9" s="1"/>
  <c r="BD82" i="9"/>
  <c r="AZ82" i="9" s="1"/>
  <c r="BC82" i="9"/>
  <c r="AY82" i="9" s="1"/>
  <c r="X82" i="9"/>
  <c r="V82" i="9"/>
  <c r="V122" i="9" s="1"/>
  <c r="V162" i="9" s="1"/>
  <c r="BP81" i="9"/>
  <c r="BL81" i="9" s="1"/>
  <c r="BO81" i="9"/>
  <c r="BK81" i="9" s="1"/>
  <c r="BN81" i="9"/>
  <c r="BJ81" i="9" s="1"/>
  <c r="BM81" i="9"/>
  <c r="BI81" i="9" s="1"/>
  <c r="BF81" i="9"/>
  <c r="BB81" i="9" s="1"/>
  <c r="BE81" i="9"/>
  <c r="BA81" i="9" s="1"/>
  <c r="BD81" i="9"/>
  <c r="AZ81" i="9" s="1"/>
  <c r="BC81" i="9"/>
  <c r="AY81" i="9" s="1"/>
  <c r="AB81" i="9"/>
  <c r="Z81" i="9"/>
  <c r="X81" i="9"/>
  <c r="V81" i="9"/>
  <c r="V121" i="9" s="1"/>
  <c r="V161" i="9" s="1"/>
  <c r="BP80" i="9"/>
  <c r="BL80" i="9" s="1"/>
  <c r="BO80" i="9"/>
  <c r="BK80" i="9" s="1"/>
  <c r="BN80" i="9"/>
  <c r="BJ80" i="9" s="1"/>
  <c r="BM80" i="9"/>
  <c r="BI80" i="9" s="1"/>
  <c r="BF80" i="9"/>
  <c r="BB80" i="9" s="1"/>
  <c r="BE80" i="9"/>
  <c r="BA80" i="9" s="1"/>
  <c r="BD80" i="9"/>
  <c r="AZ80" i="9" s="1"/>
  <c r="BC80" i="9"/>
  <c r="AY80" i="9" s="1"/>
  <c r="X80" i="9"/>
  <c r="V80" i="9"/>
  <c r="V120" i="9" s="1"/>
  <c r="V160" i="9" s="1"/>
  <c r="BP79" i="9"/>
  <c r="BL79" i="9" s="1"/>
  <c r="BO79" i="9"/>
  <c r="BK79" i="9" s="1"/>
  <c r="BN79" i="9"/>
  <c r="BJ79" i="9" s="1"/>
  <c r="BM79" i="9"/>
  <c r="BI79" i="9" s="1"/>
  <c r="BF79" i="9"/>
  <c r="BB79" i="9" s="1"/>
  <c r="BE79" i="9"/>
  <c r="BA79" i="9" s="1"/>
  <c r="BD79" i="9"/>
  <c r="AZ79" i="9" s="1"/>
  <c r="BC79" i="9"/>
  <c r="AY79" i="9" s="1"/>
  <c r="AB79" i="9"/>
  <c r="Z79" i="9"/>
  <c r="X79" i="9"/>
  <c r="V79" i="9"/>
  <c r="V119" i="9" s="1"/>
  <c r="V159" i="9" s="1"/>
  <c r="BP78" i="9"/>
  <c r="BL78" i="9" s="1"/>
  <c r="BO78" i="9"/>
  <c r="BK78" i="9" s="1"/>
  <c r="BN78" i="9"/>
  <c r="BJ78" i="9" s="1"/>
  <c r="BM78" i="9"/>
  <c r="BI78" i="9" s="1"/>
  <c r="BF78" i="9"/>
  <c r="BB78" i="9" s="1"/>
  <c r="BE78" i="9"/>
  <c r="BA78" i="9" s="1"/>
  <c r="BD78" i="9"/>
  <c r="AZ78" i="9" s="1"/>
  <c r="BC78" i="9"/>
  <c r="AY78" i="9" s="1"/>
  <c r="X78" i="9"/>
  <c r="V78" i="9"/>
  <c r="V118" i="9" s="1"/>
  <c r="V158" i="9" s="1"/>
  <c r="BP77" i="9"/>
  <c r="BL77" i="9" s="1"/>
  <c r="BO77" i="9"/>
  <c r="BK77" i="9" s="1"/>
  <c r="BN77" i="9"/>
  <c r="BJ77" i="9" s="1"/>
  <c r="BM77" i="9"/>
  <c r="BI77" i="9" s="1"/>
  <c r="BF77" i="9"/>
  <c r="BB77" i="9" s="1"/>
  <c r="BE77" i="9"/>
  <c r="BA77" i="9" s="1"/>
  <c r="BD77" i="9"/>
  <c r="AZ77" i="9" s="1"/>
  <c r="BC77" i="9"/>
  <c r="AY77" i="9" s="1"/>
  <c r="AB77" i="9"/>
  <c r="Z77" i="9"/>
  <c r="X77" i="9"/>
  <c r="V77" i="9"/>
  <c r="V117" i="9" s="1"/>
  <c r="V157" i="9" s="1"/>
  <c r="BP76" i="9"/>
  <c r="BL76" i="9" s="1"/>
  <c r="BO76" i="9"/>
  <c r="BK76" i="9" s="1"/>
  <c r="BN76" i="9"/>
  <c r="BJ76" i="9" s="1"/>
  <c r="BM76" i="9"/>
  <c r="BI76" i="9" s="1"/>
  <c r="BF76" i="9"/>
  <c r="BB76" i="9" s="1"/>
  <c r="BE76" i="9"/>
  <c r="BA76" i="9" s="1"/>
  <c r="BD76" i="9"/>
  <c r="AZ76" i="9" s="1"/>
  <c r="BC76" i="9"/>
  <c r="AY76" i="9" s="1"/>
  <c r="X76" i="9"/>
  <c r="V76" i="9"/>
  <c r="V116" i="9" s="1"/>
  <c r="V156" i="9" s="1"/>
  <c r="BP75" i="9"/>
  <c r="BL75" i="9" s="1"/>
  <c r="BO75" i="9"/>
  <c r="BK75" i="9" s="1"/>
  <c r="BN75" i="9"/>
  <c r="BJ75" i="9" s="1"/>
  <c r="BM75" i="9"/>
  <c r="BI75" i="9" s="1"/>
  <c r="BF75" i="9"/>
  <c r="BB75" i="9" s="1"/>
  <c r="BE75" i="9"/>
  <c r="BA75" i="9" s="1"/>
  <c r="BD75" i="9"/>
  <c r="AZ75" i="9" s="1"/>
  <c r="BC75" i="9"/>
  <c r="AY75" i="9" s="1"/>
  <c r="V75" i="9"/>
  <c r="V115" i="9" s="1"/>
  <c r="V155" i="9" s="1"/>
  <c r="BP74" i="9"/>
  <c r="BL74" i="9" s="1"/>
  <c r="BO74" i="9"/>
  <c r="BK74" i="9" s="1"/>
  <c r="BN74" i="9"/>
  <c r="BJ74" i="9" s="1"/>
  <c r="BM74" i="9"/>
  <c r="BI74" i="9" s="1"/>
  <c r="BF74" i="9"/>
  <c r="BB74" i="9" s="1"/>
  <c r="BE74" i="9"/>
  <c r="BA74" i="9" s="1"/>
  <c r="BD74" i="9"/>
  <c r="AZ74" i="9" s="1"/>
  <c r="BC74" i="9"/>
  <c r="AY74" i="9" s="1"/>
  <c r="V74" i="9"/>
  <c r="V114" i="9" s="1"/>
  <c r="V154" i="9" s="1"/>
  <c r="BP73" i="9"/>
  <c r="BL73" i="9" s="1"/>
  <c r="BO73" i="9"/>
  <c r="BK73" i="9" s="1"/>
  <c r="BN73" i="9"/>
  <c r="BJ73" i="9" s="1"/>
  <c r="BM73" i="9"/>
  <c r="BI73" i="9" s="1"/>
  <c r="BF73" i="9"/>
  <c r="BB73" i="9" s="1"/>
  <c r="BE73" i="9"/>
  <c r="BA73" i="9" s="1"/>
  <c r="BD73" i="9"/>
  <c r="AZ73" i="9" s="1"/>
  <c r="BC73" i="9"/>
  <c r="AY73" i="9" s="1"/>
  <c r="V73" i="9"/>
  <c r="V113" i="9" s="1"/>
  <c r="V153" i="9" s="1"/>
  <c r="BP72" i="9"/>
  <c r="BL72" i="9" s="1"/>
  <c r="BO72" i="9"/>
  <c r="BK72" i="9" s="1"/>
  <c r="BN72" i="9"/>
  <c r="BJ72" i="9" s="1"/>
  <c r="BM72" i="9"/>
  <c r="BI72" i="9" s="1"/>
  <c r="BF72" i="9"/>
  <c r="BB72" i="9" s="1"/>
  <c r="BE72" i="9"/>
  <c r="BA72" i="9" s="1"/>
  <c r="BD72" i="9"/>
  <c r="AZ72" i="9" s="1"/>
  <c r="BC72" i="9"/>
  <c r="AY72" i="9" s="1"/>
  <c r="X72" i="9"/>
  <c r="V72" i="9"/>
  <c r="V112" i="9" s="1"/>
  <c r="V152" i="9" s="1"/>
  <c r="BP71" i="9"/>
  <c r="BL71" i="9" s="1"/>
  <c r="BO71" i="9"/>
  <c r="BK71" i="9" s="1"/>
  <c r="BN71" i="9"/>
  <c r="BJ71" i="9" s="1"/>
  <c r="BM71" i="9"/>
  <c r="BI71" i="9" s="1"/>
  <c r="BF71" i="9"/>
  <c r="BB71" i="9" s="1"/>
  <c r="BE71" i="9"/>
  <c r="BA71" i="9" s="1"/>
  <c r="BD71" i="9"/>
  <c r="AZ71" i="9" s="1"/>
  <c r="BC71" i="9"/>
  <c r="AY71" i="9" s="1"/>
  <c r="V71" i="9"/>
  <c r="V111" i="9" s="1"/>
  <c r="V151" i="9" s="1"/>
  <c r="BP70" i="9"/>
  <c r="BL70" i="9" s="1"/>
  <c r="BO70" i="9"/>
  <c r="BK70" i="9" s="1"/>
  <c r="BN70" i="9"/>
  <c r="BJ70" i="9" s="1"/>
  <c r="BM70" i="9"/>
  <c r="BI70" i="9" s="1"/>
  <c r="BF70" i="9"/>
  <c r="BB70" i="9" s="1"/>
  <c r="BE70" i="9"/>
  <c r="BA70" i="9" s="1"/>
  <c r="BD70" i="9"/>
  <c r="AZ70" i="9" s="1"/>
  <c r="BC70" i="9"/>
  <c r="AY70" i="9" s="1"/>
  <c r="V70" i="9"/>
  <c r="V110" i="9" s="1"/>
  <c r="V150" i="9" s="1"/>
  <c r="BP69" i="9"/>
  <c r="BL69" i="9" s="1"/>
  <c r="BO69" i="9"/>
  <c r="BK69" i="9" s="1"/>
  <c r="BN69" i="9"/>
  <c r="BJ69" i="9" s="1"/>
  <c r="BM69" i="9"/>
  <c r="BI69" i="9" s="1"/>
  <c r="BF69" i="9"/>
  <c r="BB69" i="9" s="1"/>
  <c r="BE69" i="9"/>
  <c r="BA69" i="9" s="1"/>
  <c r="BD69" i="9"/>
  <c r="AZ69" i="9" s="1"/>
  <c r="BC69" i="9"/>
  <c r="AY69" i="9" s="1"/>
  <c r="V69" i="9"/>
  <c r="V109" i="9" s="1"/>
  <c r="V149" i="9" s="1"/>
  <c r="BP68" i="9"/>
  <c r="BL68" i="9" s="1"/>
  <c r="BO68" i="9"/>
  <c r="BK68" i="9" s="1"/>
  <c r="BN68" i="9"/>
  <c r="BJ68" i="9" s="1"/>
  <c r="BM68" i="9"/>
  <c r="BI68" i="9" s="1"/>
  <c r="BF68" i="9"/>
  <c r="BB68" i="9" s="1"/>
  <c r="BE68" i="9"/>
  <c r="BA68" i="9" s="1"/>
  <c r="BD68" i="9"/>
  <c r="AZ68" i="9" s="1"/>
  <c r="BC68" i="9"/>
  <c r="AY68" i="9" s="1"/>
  <c r="X68" i="9"/>
  <c r="V68" i="9"/>
  <c r="V108" i="9" s="1"/>
  <c r="V148" i="9" s="1"/>
  <c r="BP67" i="9"/>
  <c r="BL67" i="9" s="1"/>
  <c r="BO67" i="9"/>
  <c r="BK67" i="9" s="1"/>
  <c r="BN67" i="9"/>
  <c r="BJ67" i="9" s="1"/>
  <c r="BM67" i="9"/>
  <c r="BI67" i="9" s="1"/>
  <c r="BF67" i="9"/>
  <c r="BB67" i="9" s="1"/>
  <c r="BE67" i="9"/>
  <c r="BA67" i="9" s="1"/>
  <c r="BD67" i="9"/>
  <c r="AZ67" i="9" s="1"/>
  <c r="BC67" i="9"/>
  <c r="AY67" i="9" s="1"/>
  <c r="V67" i="9"/>
  <c r="V107" i="9" s="1"/>
  <c r="V147" i="9" s="1"/>
  <c r="BP66" i="9"/>
  <c r="BL66" i="9" s="1"/>
  <c r="BO66" i="9"/>
  <c r="BK66" i="9" s="1"/>
  <c r="BN66" i="9"/>
  <c r="BJ66" i="9" s="1"/>
  <c r="BM66" i="9"/>
  <c r="BI66" i="9" s="1"/>
  <c r="BF66" i="9"/>
  <c r="BB66" i="9" s="1"/>
  <c r="BE66" i="9"/>
  <c r="BA66" i="9" s="1"/>
  <c r="BD66" i="9"/>
  <c r="AZ66" i="9" s="1"/>
  <c r="BC66" i="9"/>
  <c r="AY66" i="9" s="1"/>
  <c r="V66" i="9"/>
  <c r="V106" i="9" s="1"/>
  <c r="V146" i="9" s="1"/>
  <c r="BP65" i="9"/>
  <c r="BL65" i="9" s="1"/>
  <c r="BO65" i="9"/>
  <c r="BK65" i="9" s="1"/>
  <c r="BN65" i="9"/>
  <c r="BJ65" i="9" s="1"/>
  <c r="BM65" i="9"/>
  <c r="BI65" i="9" s="1"/>
  <c r="BF65" i="9"/>
  <c r="BB65" i="9" s="1"/>
  <c r="BE65" i="9"/>
  <c r="BA65" i="9" s="1"/>
  <c r="BD65" i="9"/>
  <c r="AZ65" i="9" s="1"/>
  <c r="BC65" i="9"/>
  <c r="AY65" i="9" s="1"/>
  <c r="V65" i="9"/>
  <c r="V105" i="9" s="1"/>
  <c r="V145" i="9" s="1"/>
  <c r="BP64" i="9"/>
  <c r="BL64" i="9" s="1"/>
  <c r="BO64" i="9"/>
  <c r="BK64" i="9" s="1"/>
  <c r="BN64" i="9"/>
  <c r="BJ64" i="9" s="1"/>
  <c r="BM64" i="9"/>
  <c r="BI64" i="9" s="1"/>
  <c r="BF64" i="9"/>
  <c r="BB64" i="9" s="1"/>
  <c r="BE64" i="9"/>
  <c r="BA64" i="9" s="1"/>
  <c r="BD64" i="9"/>
  <c r="AZ64" i="9" s="1"/>
  <c r="BC64" i="9"/>
  <c r="AY64" i="9" s="1"/>
  <c r="X64" i="9"/>
  <c r="V64" i="9"/>
  <c r="V104" i="9" s="1"/>
  <c r="V144" i="9" s="1"/>
  <c r="BP63" i="9"/>
  <c r="BL63" i="9" s="1"/>
  <c r="BO63" i="9"/>
  <c r="BK63" i="9" s="1"/>
  <c r="BN63" i="9"/>
  <c r="BJ63" i="9" s="1"/>
  <c r="BM63" i="9"/>
  <c r="BI63" i="9" s="1"/>
  <c r="BF63" i="9"/>
  <c r="BB63" i="9" s="1"/>
  <c r="BE63" i="9"/>
  <c r="BA63" i="9" s="1"/>
  <c r="BD63" i="9"/>
  <c r="AZ63" i="9" s="1"/>
  <c r="BC63" i="9"/>
  <c r="AY63" i="9" s="1"/>
  <c r="V63" i="9"/>
  <c r="V103" i="9" s="1"/>
  <c r="V143" i="9" s="1"/>
  <c r="BP62" i="9"/>
  <c r="BL62" i="9" s="1"/>
  <c r="BO62" i="9"/>
  <c r="BK62" i="9" s="1"/>
  <c r="BN62" i="9"/>
  <c r="BJ62" i="9" s="1"/>
  <c r="BM62" i="9"/>
  <c r="BI62" i="9" s="1"/>
  <c r="BF62" i="9"/>
  <c r="BB62" i="9" s="1"/>
  <c r="BE62" i="9"/>
  <c r="BA62" i="9" s="1"/>
  <c r="BD62" i="9"/>
  <c r="AZ62" i="9" s="1"/>
  <c r="BC62" i="9"/>
  <c r="AY62" i="9" s="1"/>
  <c r="V62" i="9"/>
  <c r="V102" i="9" s="1"/>
  <c r="V142" i="9" s="1"/>
  <c r="BP61" i="9"/>
  <c r="BL61" i="9" s="1"/>
  <c r="BO61" i="9"/>
  <c r="BK61" i="9" s="1"/>
  <c r="BN61" i="9"/>
  <c r="BJ61" i="9" s="1"/>
  <c r="BM61" i="9"/>
  <c r="BI61" i="9" s="1"/>
  <c r="BF61" i="9"/>
  <c r="BB61" i="9" s="1"/>
  <c r="BE61" i="9"/>
  <c r="BA61" i="9" s="1"/>
  <c r="BD61" i="9"/>
  <c r="AZ61" i="9" s="1"/>
  <c r="BC61" i="9"/>
  <c r="AY61" i="9" s="1"/>
  <c r="V61" i="9"/>
  <c r="V101" i="9" s="1"/>
  <c r="V141" i="9" s="1"/>
  <c r="BP60" i="9"/>
  <c r="BL60" i="9" s="1"/>
  <c r="BO60" i="9"/>
  <c r="BK60" i="9" s="1"/>
  <c r="BN60" i="9"/>
  <c r="BJ60" i="9" s="1"/>
  <c r="BM60" i="9"/>
  <c r="BI60" i="9" s="1"/>
  <c r="BF60" i="9"/>
  <c r="BB60" i="9" s="1"/>
  <c r="BE60" i="9"/>
  <c r="BA60" i="9" s="1"/>
  <c r="BD60" i="9"/>
  <c r="AZ60" i="9" s="1"/>
  <c r="BC60" i="9"/>
  <c r="AY60" i="9" s="1"/>
  <c r="V60" i="9"/>
  <c r="V100" i="9" s="1"/>
  <c r="V140" i="9" s="1"/>
  <c r="BP59" i="9"/>
  <c r="BL59" i="9" s="1"/>
  <c r="BO59" i="9"/>
  <c r="BK59" i="9" s="1"/>
  <c r="BN59" i="9"/>
  <c r="BJ59" i="9" s="1"/>
  <c r="BM59" i="9"/>
  <c r="BI59" i="9" s="1"/>
  <c r="BF59" i="9"/>
  <c r="BB59" i="9" s="1"/>
  <c r="BE59" i="9"/>
  <c r="BA59" i="9" s="1"/>
  <c r="BD59" i="9"/>
  <c r="AZ59" i="9" s="1"/>
  <c r="BC59" i="9"/>
  <c r="AY59" i="9" s="1"/>
  <c r="V59" i="9"/>
  <c r="V99" i="9" s="1"/>
  <c r="V139" i="9" s="1"/>
  <c r="BP58" i="9"/>
  <c r="BL58" i="9" s="1"/>
  <c r="BO58" i="9"/>
  <c r="BK58" i="9" s="1"/>
  <c r="BN58" i="9"/>
  <c r="BJ58" i="9" s="1"/>
  <c r="BM58" i="9"/>
  <c r="BI58" i="9" s="1"/>
  <c r="BF58" i="9"/>
  <c r="BB58" i="9" s="1"/>
  <c r="BE58" i="9"/>
  <c r="BA58" i="9" s="1"/>
  <c r="BD58" i="9"/>
  <c r="AZ58" i="9" s="1"/>
  <c r="BC58" i="9"/>
  <c r="AY58" i="9" s="1"/>
  <c r="V58" i="9"/>
  <c r="V98" i="9" s="1"/>
  <c r="V138" i="9" s="1"/>
  <c r="BP57" i="9"/>
  <c r="BL57" i="9" s="1"/>
  <c r="BO57" i="9"/>
  <c r="BK57" i="9" s="1"/>
  <c r="V57" i="9"/>
  <c r="V97" i="9" s="1"/>
  <c r="V137" i="9" s="1"/>
  <c r="AC256" i="9"/>
  <c r="AB256" i="9"/>
  <c r="AC216" i="9"/>
  <c r="AB216" i="9"/>
  <c r="AB136" i="9"/>
  <c r="AC96" i="9"/>
  <c r="AB96" i="9"/>
  <c r="Y256" i="9"/>
  <c r="AC255" i="9"/>
  <c r="AC215" i="9"/>
  <c r="AB215" i="9"/>
  <c r="AC175" i="9"/>
  <c r="AC135" i="9"/>
  <c r="AB135" i="9"/>
  <c r="AC95" i="9"/>
  <c r="AC254" i="9"/>
  <c r="AB254" i="9"/>
  <c r="AB214" i="9"/>
  <c r="AB174" i="9"/>
  <c r="AB134" i="9"/>
  <c r="AC94" i="9"/>
  <c r="AB94" i="9"/>
  <c r="Y254" i="9"/>
  <c r="AC253" i="9"/>
  <c r="AB253" i="9"/>
  <c r="AC213" i="9"/>
  <c r="AB213" i="9"/>
  <c r="AC133" i="9"/>
  <c r="AB133" i="9"/>
  <c r="AC93" i="9"/>
  <c r="AC252" i="9"/>
  <c r="AB252" i="9"/>
  <c r="AC212" i="9"/>
  <c r="AB212" i="9"/>
  <c r="AB132" i="9"/>
  <c r="AC92" i="9"/>
  <c r="AB92" i="9"/>
  <c r="Y252" i="9"/>
  <c r="AC251" i="9"/>
  <c r="AB251" i="9"/>
  <c r="AC211" i="9"/>
  <c r="AB211" i="9"/>
  <c r="AC131" i="9"/>
  <c r="AB131" i="9"/>
  <c r="AC91" i="9"/>
  <c r="AC250" i="9"/>
  <c r="AB250" i="9"/>
  <c r="AB210" i="9"/>
  <c r="AB130" i="9"/>
  <c r="AC90" i="9"/>
  <c r="AB90" i="9"/>
  <c r="Y250" i="9"/>
  <c r="AC249" i="9"/>
  <c r="AB249" i="9"/>
  <c r="AC209" i="9"/>
  <c r="AB209" i="9"/>
  <c r="AC129" i="9"/>
  <c r="AB129" i="9"/>
  <c r="AC89" i="9"/>
  <c r="AC248" i="9"/>
  <c r="AB248" i="9"/>
  <c r="AC208" i="9"/>
  <c r="AB208" i="9"/>
  <c r="AB128" i="9"/>
  <c r="AC88" i="9"/>
  <c r="AB88" i="9"/>
  <c r="Y248" i="9"/>
  <c r="AC247" i="9"/>
  <c r="AC207" i="9"/>
  <c r="AB207" i="9"/>
  <c r="AC167" i="9"/>
  <c r="AB167" i="9"/>
  <c r="AC127" i="9"/>
  <c r="AB127" i="9"/>
  <c r="AC87" i="9"/>
  <c r="AC246" i="9"/>
  <c r="AB246" i="9"/>
  <c r="AB206" i="9"/>
  <c r="AB166" i="9"/>
  <c r="AB126" i="9"/>
  <c r="AC86" i="9"/>
  <c r="AB86" i="9"/>
  <c r="Y246" i="9"/>
  <c r="AC245" i="9"/>
  <c r="AB245" i="9"/>
  <c r="AC205" i="9"/>
  <c r="AB205" i="9"/>
  <c r="AC125" i="9"/>
  <c r="AB125" i="9"/>
  <c r="AC85" i="9"/>
  <c r="AC244" i="9"/>
  <c r="AB244" i="9"/>
  <c r="AC204" i="9"/>
  <c r="AB204" i="9"/>
  <c r="AB124" i="9"/>
  <c r="AC84" i="9"/>
  <c r="AB84" i="9"/>
  <c r="Y244" i="9"/>
  <c r="AC243" i="9"/>
  <c r="AB243" i="9"/>
  <c r="AC203" i="9"/>
  <c r="AB203" i="9"/>
  <c r="AC163" i="9"/>
  <c r="AB163" i="9"/>
  <c r="AC123" i="9"/>
  <c r="AB123" i="9"/>
  <c r="AC83" i="9"/>
  <c r="AC242" i="9"/>
  <c r="AB242" i="9"/>
  <c r="AB202" i="9"/>
  <c r="AB122" i="9"/>
  <c r="AC82" i="9"/>
  <c r="AB82" i="9"/>
  <c r="Y242" i="9"/>
  <c r="AC241" i="9"/>
  <c r="AB241" i="9"/>
  <c r="AC201" i="9"/>
  <c r="AB201" i="9"/>
  <c r="AC121" i="9"/>
  <c r="AB121" i="9"/>
  <c r="AC81" i="9"/>
  <c r="AC240" i="9"/>
  <c r="AB240" i="9"/>
  <c r="AC200" i="9"/>
  <c r="AB200" i="9"/>
  <c r="AB120" i="9"/>
  <c r="AC80" i="9"/>
  <c r="AB80" i="9"/>
  <c r="Y240" i="9"/>
  <c r="AC239" i="9"/>
  <c r="AC199" i="9"/>
  <c r="AB199" i="9"/>
  <c r="AC119" i="9"/>
  <c r="AB119" i="9"/>
  <c r="AC79" i="9"/>
  <c r="AC238" i="9"/>
  <c r="AB238" i="9"/>
  <c r="AB198" i="9"/>
  <c r="AC118" i="9"/>
  <c r="AB118" i="9"/>
  <c r="AC78" i="9"/>
  <c r="AB78" i="9"/>
  <c r="Y238" i="9"/>
  <c r="AC237" i="9"/>
  <c r="AB237" i="9"/>
  <c r="AC197" i="9"/>
  <c r="AB197" i="9"/>
  <c r="AC157" i="9"/>
  <c r="AC117" i="9"/>
  <c r="AC77" i="9"/>
  <c r="AC236" i="9"/>
  <c r="AB236" i="9"/>
  <c r="AC196" i="9"/>
  <c r="AB196" i="9"/>
  <c r="AB156" i="9"/>
  <c r="AC116" i="9"/>
  <c r="AB116" i="9"/>
  <c r="AC76" i="9"/>
  <c r="AB76" i="9"/>
  <c r="Y236" i="9"/>
  <c r="AC235" i="9"/>
  <c r="AB235" i="9"/>
  <c r="AC195" i="9"/>
  <c r="AB195" i="9"/>
  <c r="AC115" i="9"/>
  <c r="AB115" i="9"/>
  <c r="AC75" i="9"/>
  <c r="AB75" i="9"/>
  <c r="Z75" i="9"/>
  <c r="AC234" i="9"/>
  <c r="AB234" i="9"/>
  <c r="AC194" i="9"/>
  <c r="AB194" i="9"/>
  <c r="AC114" i="9"/>
  <c r="AB114" i="9"/>
  <c r="AC74" i="9"/>
  <c r="AB74" i="9"/>
  <c r="AC233" i="9"/>
  <c r="AB233" i="9"/>
  <c r="AC193" i="9"/>
  <c r="AB193" i="9"/>
  <c r="AC153" i="9"/>
  <c r="AB153" i="9"/>
  <c r="AC113" i="9"/>
  <c r="AB113" i="9"/>
  <c r="AC73" i="9"/>
  <c r="AB73" i="9"/>
  <c r="AC232" i="9"/>
  <c r="AB232" i="9"/>
  <c r="AC192" i="9"/>
  <c r="AB192" i="9"/>
  <c r="AB152" i="9"/>
  <c r="AC112" i="9"/>
  <c r="AB112" i="9"/>
  <c r="AC72" i="9"/>
  <c r="AB72" i="9"/>
  <c r="AC231" i="9"/>
  <c r="AB231" i="9"/>
  <c r="AC191" i="9"/>
  <c r="AB191" i="9"/>
  <c r="AC111" i="9"/>
  <c r="AB111" i="9"/>
  <c r="AC71" i="9"/>
  <c r="AB71" i="9"/>
  <c r="Z71" i="9"/>
  <c r="AC230" i="9"/>
  <c r="AB230" i="9"/>
  <c r="AC190" i="9"/>
  <c r="AB190" i="9"/>
  <c r="AB150" i="9"/>
  <c r="AC110" i="9"/>
  <c r="AB110" i="9"/>
  <c r="AC70" i="9"/>
  <c r="AB70" i="9"/>
  <c r="AC229" i="9"/>
  <c r="AB229" i="9"/>
  <c r="AC189" i="9"/>
  <c r="AB189" i="9"/>
  <c r="AC109" i="9"/>
  <c r="AB109" i="9"/>
  <c r="AC69" i="9"/>
  <c r="AB69" i="9"/>
  <c r="AC228" i="9"/>
  <c r="AB228" i="9"/>
  <c r="AC188" i="9"/>
  <c r="AB188" i="9"/>
  <c r="AC108" i="9"/>
  <c r="AB108" i="9"/>
  <c r="AC68" i="9"/>
  <c r="AB68" i="9"/>
  <c r="AC227" i="9"/>
  <c r="AB227" i="9"/>
  <c r="AC187" i="9"/>
  <c r="AB187" i="9"/>
  <c r="AC107" i="9"/>
  <c r="AB107" i="9"/>
  <c r="AC67" i="9"/>
  <c r="AB67" i="9"/>
  <c r="AC226" i="9"/>
  <c r="AB226" i="9"/>
  <c r="AC186" i="9"/>
  <c r="AB186" i="9"/>
  <c r="AC106" i="9"/>
  <c r="AB106" i="9"/>
  <c r="AC66" i="9"/>
  <c r="AB66" i="9"/>
  <c r="AC225" i="9"/>
  <c r="AB225" i="9"/>
  <c r="AC185" i="9"/>
  <c r="AB185" i="9"/>
  <c r="AC105" i="9"/>
  <c r="AB105" i="9"/>
  <c r="AC65" i="9"/>
  <c r="AB65" i="9"/>
  <c r="AC224" i="9"/>
  <c r="AB224" i="9"/>
  <c r="AC184" i="9"/>
  <c r="AB184" i="9"/>
  <c r="AC104" i="9"/>
  <c r="AB104" i="9"/>
  <c r="AC64" i="9"/>
  <c r="AB64" i="9"/>
  <c r="AC223" i="9"/>
  <c r="AB223" i="9"/>
  <c r="AC183" i="9"/>
  <c r="AB183" i="9"/>
  <c r="AC103" i="9"/>
  <c r="AB103" i="9"/>
  <c r="AC63" i="9"/>
  <c r="AB63" i="9"/>
  <c r="AC222" i="9"/>
  <c r="AB222" i="9"/>
  <c r="AC182" i="9"/>
  <c r="AB182" i="9"/>
  <c r="AC102" i="9"/>
  <c r="AB102" i="9"/>
  <c r="AC62" i="9"/>
  <c r="AB62" i="9"/>
  <c r="X102" i="9"/>
  <c r="AC221" i="9"/>
  <c r="AB221" i="9"/>
  <c r="AC181" i="9"/>
  <c r="AB181" i="9"/>
  <c r="AC101" i="9"/>
  <c r="AB101" i="9"/>
  <c r="AC61" i="9"/>
  <c r="AB61" i="9"/>
  <c r="AC220" i="9"/>
  <c r="AB220" i="9"/>
  <c r="AC180" i="9"/>
  <c r="AB180" i="9"/>
  <c r="AC100" i="9"/>
  <c r="AB100" i="9"/>
  <c r="AC60" i="9"/>
  <c r="AB60" i="9"/>
  <c r="X100" i="9"/>
  <c r="AC219" i="9"/>
  <c r="AB219" i="9"/>
  <c r="AC179" i="9"/>
  <c r="AB179" i="9"/>
  <c r="AC99" i="9"/>
  <c r="AB99" i="9"/>
  <c r="AC59" i="9"/>
  <c r="AB59" i="9"/>
  <c r="AC218" i="9"/>
  <c r="AB218" i="9"/>
  <c r="AC178" i="9"/>
  <c r="AB178" i="9"/>
  <c r="AC98" i="9"/>
  <c r="AB98" i="9"/>
  <c r="AC58" i="9"/>
  <c r="X98" i="9"/>
  <c r="AC217" i="9"/>
  <c r="AB217" i="9"/>
  <c r="AB137" i="9"/>
  <c r="AC97" i="9"/>
  <c r="AB97" i="9"/>
  <c r="C2" i="6"/>
  <c r="CD16" i="9"/>
  <c r="H36" i="3"/>
  <c r="H24" i="3"/>
  <c r="H12" i="3"/>
  <c r="C48" i="3"/>
  <c r="C36" i="3"/>
  <c r="C12" i="3"/>
  <c r="AA245" i="9" l="1"/>
  <c r="AA221" i="9"/>
  <c r="AA185" i="9"/>
  <c r="AA137" i="9"/>
  <c r="AA77" i="9"/>
  <c r="AA256" i="9"/>
  <c r="AA244" i="9"/>
  <c r="AA232" i="9"/>
  <c r="AA220" i="9"/>
  <c r="AA208" i="9"/>
  <c r="AA196" i="9"/>
  <c r="AA184" i="9"/>
  <c r="AA172" i="9"/>
  <c r="AA160" i="9"/>
  <c r="AA148" i="9"/>
  <c r="AA136" i="9"/>
  <c r="AA124" i="9"/>
  <c r="AA112" i="9"/>
  <c r="AA100" i="9"/>
  <c r="AA88" i="9"/>
  <c r="AA76" i="9"/>
  <c r="AA64" i="9"/>
  <c r="AA52" i="9"/>
  <c r="AA40" i="9"/>
  <c r="AA28" i="9"/>
  <c r="AA255" i="9"/>
  <c r="AA243" i="9"/>
  <c r="AA231" i="9"/>
  <c r="AA219" i="9"/>
  <c r="AA207" i="9"/>
  <c r="AA195" i="9"/>
  <c r="AA183" i="9"/>
  <c r="AA171" i="9"/>
  <c r="AA159" i="9"/>
  <c r="AA147" i="9"/>
  <c r="AA135" i="9"/>
  <c r="AA123" i="9"/>
  <c r="AA111" i="9"/>
  <c r="AA99" i="9"/>
  <c r="AA87" i="9"/>
  <c r="AA75" i="9"/>
  <c r="AA63" i="9"/>
  <c r="AA51" i="9"/>
  <c r="AA39" i="9"/>
  <c r="AA27" i="9"/>
  <c r="AA254" i="9"/>
  <c r="AA242" i="9"/>
  <c r="AA230" i="9"/>
  <c r="AA218" i="9"/>
  <c r="AA206" i="9"/>
  <c r="AA194" i="9"/>
  <c r="AA182" i="9"/>
  <c r="AA170" i="9"/>
  <c r="AA158" i="9"/>
  <c r="AA146" i="9"/>
  <c r="AA134" i="9"/>
  <c r="AA122" i="9"/>
  <c r="AA110" i="9"/>
  <c r="AA98" i="9"/>
  <c r="AA86" i="9"/>
  <c r="AA74" i="9"/>
  <c r="AA62" i="9"/>
  <c r="AA50" i="9"/>
  <c r="AA38" i="9"/>
  <c r="AA26" i="9"/>
  <c r="AA61" i="9"/>
  <c r="AA37" i="9"/>
  <c r="AA25" i="9"/>
  <c r="AA252" i="9"/>
  <c r="AA240" i="9"/>
  <c r="AA228" i="9"/>
  <c r="AA216" i="9"/>
  <c r="AA204" i="9"/>
  <c r="AA192" i="9"/>
  <c r="AA180" i="9"/>
  <c r="AA168" i="9"/>
  <c r="AA156" i="9"/>
  <c r="AA144" i="9"/>
  <c r="AA132" i="9"/>
  <c r="AA120" i="9"/>
  <c r="AA108" i="9"/>
  <c r="AA96" i="9"/>
  <c r="AA72" i="9"/>
  <c r="AA60" i="9"/>
  <c r="AA48" i="9"/>
  <c r="AA36" i="9"/>
  <c r="AA24" i="9"/>
  <c r="AA251" i="9"/>
  <c r="AA227" i="9"/>
  <c r="AA215" i="9"/>
  <c r="AA203" i="9"/>
  <c r="AA191" i="9"/>
  <c r="AA179" i="9"/>
  <c r="AA167" i="9"/>
  <c r="AA155" i="9"/>
  <c r="AA131" i="9"/>
  <c r="AA119" i="9"/>
  <c r="AA107" i="9"/>
  <c r="AA95" i="9"/>
  <c r="AA83" i="9"/>
  <c r="AA59" i="9"/>
  <c r="AA47" i="9"/>
  <c r="AA35" i="9"/>
  <c r="AA23" i="9"/>
  <c r="AA238" i="9"/>
  <c r="AA202" i="9"/>
  <c r="AA190" i="9"/>
  <c r="AA178" i="9"/>
  <c r="AA142" i="9"/>
  <c r="AA130" i="9"/>
  <c r="AA106" i="9"/>
  <c r="AA94" i="9"/>
  <c r="AA58" i="9"/>
  <c r="AA46" i="9"/>
  <c r="AA22" i="9"/>
  <c r="AA69" i="9"/>
  <c r="AA33" i="9"/>
  <c r="AA253" i="9"/>
  <c r="AA241" i="9"/>
  <c r="AA229" i="9"/>
  <c r="AA217" i="9"/>
  <c r="AA205" i="9"/>
  <c r="AA193" i="9"/>
  <c r="AA181" i="9"/>
  <c r="AA169" i="9"/>
  <c r="AA157" i="9"/>
  <c r="AA145" i="9"/>
  <c r="AA133" i="9"/>
  <c r="AA121" i="9"/>
  <c r="AA109" i="9"/>
  <c r="AA97" i="9"/>
  <c r="AA85" i="9"/>
  <c r="AA73" i="9"/>
  <c r="AA49" i="9"/>
  <c r="AA84" i="9"/>
  <c r="AA239" i="9"/>
  <c r="AA143" i="9"/>
  <c r="AA71" i="9"/>
  <c r="AA226" i="9"/>
  <c r="AA166" i="9"/>
  <c r="AA118" i="9"/>
  <c r="AA82" i="9"/>
  <c r="AA34" i="9"/>
  <c r="AA57" i="9"/>
  <c r="AA21" i="9"/>
  <c r="AA250" i="9"/>
  <c r="AA214" i="9"/>
  <c r="AA154" i="9"/>
  <c r="AA70" i="9"/>
  <c r="AA249" i="9"/>
  <c r="AA237" i="9"/>
  <c r="AA225" i="9"/>
  <c r="AA213" i="9"/>
  <c r="AA201" i="9"/>
  <c r="AA189" i="9"/>
  <c r="AA177" i="9"/>
  <c r="AA165" i="9"/>
  <c r="AA153" i="9"/>
  <c r="AA141" i="9"/>
  <c r="AA129" i="9"/>
  <c r="AA117" i="9"/>
  <c r="AA105" i="9"/>
  <c r="AA93" i="9"/>
  <c r="AA81" i="9"/>
  <c r="AA45" i="9"/>
  <c r="AA248" i="9"/>
  <c r="AA236" i="9"/>
  <c r="AA224" i="9"/>
  <c r="AA212" i="9"/>
  <c r="AA200" i="9"/>
  <c r="AA188" i="9"/>
  <c r="AA176" i="9"/>
  <c r="AA164" i="9"/>
  <c r="AA152" i="9"/>
  <c r="AA140" i="9"/>
  <c r="AA128" i="9"/>
  <c r="AA116" i="9"/>
  <c r="AA104" i="9"/>
  <c r="AA92" i="9"/>
  <c r="AA80" i="9"/>
  <c r="AA68" i="9"/>
  <c r="AA56" i="9"/>
  <c r="AA44" i="9"/>
  <c r="AA32" i="9"/>
  <c r="AA20" i="9"/>
  <c r="AA247" i="9"/>
  <c r="AA235" i="9"/>
  <c r="AA223" i="9"/>
  <c r="AA211" i="9"/>
  <c r="AA199" i="9"/>
  <c r="AA187" i="9"/>
  <c r="AA175" i="9"/>
  <c r="AA163" i="9"/>
  <c r="AA151" i="9"/>
  <c r="AA139" i="9"/>
  <c r="AA127" i="9"/>
  <c r="AA115" i="9"/>
  <c r="AA103" i="9"/>
  <c r="AA91" i="9"/>
  <c r="AA79" i="9"/>
  <c r="AA67" i="9"/>
  <c r="AA55" i="9"/>
  <c r="AA43" i="9"/>
  <c r="AA31" i="9"/>
  <c r="AA19" i="9"/>
  <c r="AA246" i="9"/>
  <c r="AA234" i="9"/>
  <c r="AA222" i="9"/>
  <c r="AA210" i="9"/>
  <c r="AA198" i="9"/>
  <c r="AA186" i="9"/>
  <c r="AA174" i="9"/>
  <c r="AA162" i="9"/>
  <c r="AA150" i="9"/>
  <c r="AA138" i="9"/>
  <c r="AA126" i="9"/>
  <c r="AA114" i="9"/>
  <c r="AA102" i="9"/>
  <c r="AA90" i="9"/>
  <c r="AA78" i="9"/>
  <c r="AA66" i="9"/>
  <c r="AA54" i="9"/>
  <c r="AA42" i="9"/>
  <c r="AA30" i="9"/>
  <c r="AA18" i="9"/>
  <c r="AA233" i="9"/>
  <c r="AA209" i="9"/>
  <c r="AA197" i="9"/>
  <c r="AA173" i="9"/>
  <c r="AA161" i="9"/>
  <c r="AA149" i="9"/>
  <c r="AA125" i="9"/>
  <c r="AA113" i="9"/>
  <c r="AA101" i="9"/>
  <c r="AA89" i="9"/>
  <c r="AA65" i="9"/>
  <c r="AA53" i="9"/>
  <c r="AA41" i="9"/>
  <c r="AA29" i="9"/>
  <c r="AA17" i="9"/>
  <c r="BU17" i="14"/>
  <c r="BU38" i="14"/>
  <c r="CD17" i="14"/>
  <c r="AA256" i="14"/>
  <c r="AA244" i="14"/>
  <c r="AA232" i="14"/>
  <c r="AA220" i="14"/>
  <c r="AA208" i="14"/>
  <c r="AA196" i="14"/>
  <c r="AA184" i="14"/>
  <c r="AA172" i="14"/>
  <c r="AA160" i="14"/>
  <c r="AA148" i="14"/>
  <c r="AA136" i="14"/>
  <c r="AA124" i="14"/>
  <c r="AA112" i="14"/>
  <c r="AA100" i="14"/>
  <c r="AA88" i="14"/>
  <c r="AA76" i="14"/>
  <c r="AA64" i="14"/>
  <c r="AA52" i="14"/>
  <c r="AA40" i="14"/>
  <c r="AA28" i="14"/>
  <c r="AA255" i="14"/>
  <c r="AA243" i="14"/>
  <c r="AA231" i="14"/>
  <c r="AA219" i="14"/>
  <c r="AA207" i="14"/>
  <c r="AA195" i="14"/>
  <c r="AA183" i="14"/>
  <c r="AA171" i="14"/>
  <c r="AA159" i="14"/>
  <c r="AA147" i="14"/>
  <c r="AA135" i="14"/>
  <c r="AA123" i="14"/>
  <c r="AA111" i="14"/>
  <c r="AA99" i="14"/>
  <c r="AA87" i="14"/>
  <c r="AA75" i="14"/>
  <c r="AA63" i="14"/>
  <c r="AA51" i="14"/>
  <c r="AA39" i="14"/>
  <c r="AA27" i="14"/>
  <c r="AA254" i="14"/>
  <c r="AA242" i="14"/>
  <c r="AA230" i="14"/>
  <c r="AA218" i="14"/>
  <c r="AA206" i="14"/>
  <c r="AA194" i="14"/>
  <c r="AA182" i="14"/>
  <c r="AA170" i="14"/>
  <c r="AA158" i="14"/>
  <c r="AA146" i="14"/>
  <c r="AA134" i="14"/>
  <c r="AA122" i="14"/>
  <c r="AA110" i="14"/>
  <c r="AA98" i="14"/>
  <c r="AA86" i="14"/>
  <c r="AA74" i="14"/>
  <c r="AA62" i="14"/>
  <c r="AA50" i="14"/>
  <c r="AA38" i="14"/>
  <c r="AA26" i="14"/>
  <c r="AA253" i="14"/>
  <c r="AA241" i="14"/>
  <c r="AA229" i="14"/>
  <c r="AA217" i="14"/>
  <c r="AA205" i="14"/>
  <c r="AA193" i="14"/>
  <c r="AA181" i="14"/>
  <c r="AA169" i="14"/>
  <c r="AA157" i="14"/>
  <c r="AA145" i="14"/>
  <c r="AA133" i="14"/>
  <c r="AA121" i="14"/>
  <c r="AA109" i="14"/>
  <c r="AA97" i="14"/>
  <c r="AA85" i="14"/>
  <c r="AA73" i="14"/>
  <c r="AA61" i="14"/>
  <c r="AA49" i="14"/>
  <c r="AA37" i="14"/>
  <c r="AA25" i="14"/>
  <c r="AA252" i="14"/>
  <c r="AA240" i="14"/>
  <c r="AA228" i="14"/>
  <c r="AA216" i="14"/>
  <c r="AA204" i="14"/>
  <c r="AA192" i="14"/>
  <c r="AA180" i="14"/>
  <c r="AA168" i="14"/>
  <c r="AA156" i="14"/>
  <c r="AA144" i="14"/>
  <c r="AA132" i="14"/>
  <c r="AA120" i="14"/>
  <c r="AA108" i="14"/>
  <c r="AA96" i="14"/>
  <c r="AA84" i="14"/>
  <c r="AA72" i="14"/>
  <c r="AA60" i="14"/>
  <c r="AA48" i="14"/>
  <c r="AA36" i="14"/>
  <c r="AA24" i="14"/>
  <c r="AA251" i="14"/>
  <c r="AA239" i="14"/>
  <c r="AA227" i="14"/>
  <c r="AA215" i="14"/>
  <c r="AA203" i="14"/>
  <c r="AA191" i="14"/>
  <c r="AA179" i="14"/>
  <c r="AA167" i="14"/>
  <c r="AA155" i="14"/>
  <c r="AA143" i="14"/>
  <c r="AA131" i="14"/>
  <c r="AA119" i="14"/>
  <c r="AA107" i="14"/>
  <c r="AA95" i="14"/>
  <c r="AA83" i="14"/>
  <c r="AA71" i="14"/>
  <c r="AA59" i="14"/>
  <c r="AA47" i="14"/>
  <c r="AA35" i="14"/>
  <c r="AA23" i="14"/>
  <c r="AA250" i="14"/>
  <c r="AA238" i="14"/>
  <c r="AA226" i="14"/>
  <c r="AA214" i="14"/>
  <c r="AA202" i="14"/>
  <c r="AA190" i="14"/>
  <c r="AA178" i="14"/>
  <c r="AA166" i="14"/>
  <c r="AA154" i="14"/>
  <c r="AA142" i="14"/>
  <c r="AA130" i="14"/>
  <c r="AA118" i="14"/>
  <c r="AA106" i="14"/>
  <c r="AA94" i="14"/>
  <c r="AA82" i="14"/>
  <c r="AA70" i="14"/>
  <c r="AA58" i="14"/>
  <c r="AA46" i="14"/>
  <c r="AA34" i="14"/>
  <c r="AA22" i="14"/>
  <c r="AA249" i="14"/>
  <c r="AA237" i="14"/>
  <c r="AA225" i="14"/>
  <c r="AA213" i="14"/>
  <c r="AA201" i="14"/>
  <c r="AA189" i="14"/>
  <c r="AA177" i="14"/>
  <c r="AA165" i="14"/>
  <c r="AA153" i="14"/>
  <c r="AA141" i="14"/>
  <c r="AA129" i="14"/>
  <c r="AA117" i="14"/>
  <c r="AA105" i="14"/>
  <c r="AA93" i="14"/>
  <c r="AA81" i="14"/>
  <c r="AA69" i="14"/>
  <c r="AA57" i="14"/>
  <c r="AA45" i="14"/>
  <c r="AA33" i="14"/>
  <c r="AA21" i="14"/>
  <c r="AA248" i="14"/>
  <c r="AA236" i="14"/>
  <c r="AA224" i="14"/>
  <c r="AA212" i="14"/>
  <c r="AA200" i="14"/>
  <c r="AA188" i="14"/>
  <c r="AA176" i="14"/>
  <c r="AA164" i="14"/>
  <c r="AA152" i="14"/>
  <c r="AA140" i="14"/>
  <c r="AA128" i="14"/>
  <c r="AA116" i="14"/>
  <c r="AA104" i="14"/>
  <c r="AA92" i="14"/>
  <c r="AA80" i="14"/>
  <c r="AA68" i="14"/>
  <c r="AA56" i="14"/>
  <c r="AA44" i="14"/>
  <c r="AA32" i="14"/>
  <c r="AA20" i="14"/>
  <c r="AA247" i="14"/>
  <c r="AA235" i="14"/>
  <c r="AA223" i="14"/>
  <c r="AA211" i="14"/>
  <c r="AA199" i="14"/>
  <c r="AA187" i="14"/>
  <c r="AA175" i="14"/>
  <c r="AA163" i="14"/>
  <c r="AA151" i="14"/>
  <c r="AA139" i="14"/>
  <c r="AA127" i="14"/>
  <c r="AA115" i="14"/>
  <c r="AA103" i="14"/>
  <c r="AA91" i="14"/>
  <c r="AA79" i="14"/>
  <c r="AA67" i="14"/>
  <c r="AA55" i="14"/>
  <c r="AA43" i="14"/>
  <c r="AA31" i="14"/>
  <c r="AA19" i="14"/>
  <c r="AA246" i="14"/>
  <c r="AA234" i="14"/>
  <c r="AA222" i="14"/>
  <c r="AA210" i="14"/>
  <c r="AA198" i="14"/>
  <c r="AA186" i="14"/>
  <c r="AA174" i="14"/>
  <c r="AA162" i="14"/>
  <c r="AA150" i="14"/>
  <c r="AA138" i="14"/>
  <c r="AA126" i="14"/>
  <c r="AA114" i="14"/>
  <c r="AA102" i="14"/>
  <c r="AA90" i="14"/>
  <c r="AA78" i="14"/>
  <c r="AA66" i="14"/>
  <c r="AA54" i="14"/>
  <c r="AA42" i="14"/>
  <c r="AA30" i="14"/>
  <c r="AA18" i="14"/>
  <c r="AA245" i="14"/>
  <c r="AA233" i="14"/>
  <c r="AA221" i="14"/>
  <c r="AA209" i="14"/>
  <c r="AA197" i="14"/>
  <c r="AA185" i="14"/>
  <c r="AA173" i="14"/>
  <c r="AA161" i="14"/>
  <c r="AA149" i="14"/>
  <c r="AA137" i="14"/>
  <c r="AA125" i="14"/>
  <c r="AA113" i="14"/>
  <c r="AA101" i="14"/>
  <c r="AA89" i="14"/>
  <c r="AA77" i="14"/>
  <c r="AA65" i="14"/>
  <c r="AA53" i="14"/>
  <c r="AA41" i="14"/>
  <c r="AA29" i="14"/>
  <c r="AA17" i="14"/>
  <c r="U236" i="6"/>
  <c r="U278" i="6"/>
  <c r="BU31" i="9"/>
  <c r="C28" i="3" s="1"/>
  <c r="BU38" i="9"/>
  <c r="C40" i="3" s="1"/>
  <c r="CD31" i="9"/>
  <c r="H28" i="3" s="1"/>
  <c r="CD38" i="9"/>
  <c r="H40" i="3" s="1"/>
  <c r="BU17" i="9"/>
  <c r="C4" i="3" s="1"/>
  <c r="BU24" i="9"/>
  <c r="C16" i="3" s="1"/>
  <c r="CD17" i="9"/>
  <c r="H4" i="3" s="1"/>
  <c r="CD24" i="9"/>
  <c r="H16" i="3" s="1"/>
  <c r="V133" i="9"/>
  <c r="V173" i="9" s="1"/>
  <c r="V134" i="9"/>
  <c r="V174" i="9" s="1"/>
  <c r="V131" i="9"/>
  <c r="V171" i="9" s="1"/>
  <c r="V132" i="9"/>
  <c r="V172" i="9" s="1"/>
  <c r="V136" i="9"/>
  <c r="V176" i="9" s="1"/>
  <c r="AA166" i="6"/>
  <c r="V135" i="9"/>
  <c r="V175" i="9" s="1"/>
  <c r="BU31" i="14"/>
  <c r="CD31" i="14"/>
  <c r="CD38" i="14"/>
  <c r="BU24" i="14"/>
  <c r="CD24" i="14"/>
  <c r="C33" i="6"/>
  <c r="O47" i="6"/>
  <c r="U47" i="6"/>
  <c r="I89" i="6"/>
  <c r="C19" i="6"/>
  <c r="U117" i="6"/>
  <c r="C124" i="6"/>
  <c r="U138" i="6"/>
  <c r="U145" i="6"/>
  <c r="O152" i="6"/>
  <c r="AG173" i="6"/>
  <c r="C180" i="6"/>
  <c r="C187" i="6"/>
  <c r="AG222" i="6"/>
  <c r="AG250" i="6"/>
  <c r="AG131" i="6"/>
  <c r="C138" i="6"/>
  <c r="AA159" i="6"/>
  <c r="U166" i="6"/>
  <c r="AG124" i="6"/>
  <c r="U152" i="6"/>
  <c r="AG19" i="6"/>
  <c r="AA33" i="6"/>
  <c r="C40" i="6"/>
  <c r="AG47" i="6"/>
  <c r="O61" i="6"/>
  <c r="I103" i="6"/>
  <c r="AA180" i="6"/>
  <c r="U194" i="6"/>
  <c r="C243" i="6"/>
  <c r="AA12" i="6"/>
  <c r="U75" i="6"/>
  <c r="AG180" i="6"/>
  <c r="AG187" i="6"/>
  <c r="AA194" i="6"/>
  <c r="C229" i="6"/>
  <c r="O257" i="6"/>
  <c r="AG12" i="6"/>
  <c r="O26" i="6"/>
  <c r="C54" i="6"/>
  <c r="AA110" i="6"/>
  <c r="C145" i="6"/>
  <c r="AA26" i="6"/>
  <c r="AA54" i="6"/>
  <c r="AG110" i="6"/>
  <c r="O173" i="6"/>
  <c r="O222" i="6"/>
  <c r="I229" i="6"/>
  <c r="U5" i="6"/>
  <c r="AG61" i="6"/>
  <c r="AG89" i="6"/>
  <c r="C96" i="6"/>
  <c r="AA103" i="6"/>
  <c r="O131" i="6"/>
  <c r="I145" i="6"/>
  <c r="AG215" i="6"/>
  <c r="AG82" i="6"/>
  <c r="AG96" i="6"/>
  <c r="C201" i="6"/>
  <c r="AA243" i="6"/>
  <c r="AG257" i="6"/>
  <c r="C68" i="6"/>
  <c r="U229" i="6"/>
  <c r="U250" i="6"/>
  <c r="AG278" i="6"/>
  <c r="O40" i="6"/>
  <c r="C61" i="6"/>
  <c r="AG68" i="6"/>
  <c r="AA82" i="6"/>
  <c r="O110" i="6"/>
  <c r="AG201" i="6"/>
  <c r="U257" i="6"/>
  <c r="AG264" i="6"/>
  <c r="I12" i="6"/>
  <c r="AA19" i="6"/>
  <c r="C47" i="6"/>
  <c r="AG54" i="6"/>
  <c r="U61" i="6"/>
  <c r="U131" i="6"/>
  <c r="U173" i="6"/>
  <c r="I215" i="6"/>
  <c r="AG236" i="6"/>
  <c r="O12" i="6"/>
  <c r="O33" i="6"/>
  <c r="O75" i="6"/>
  <c r="C208" i="6"/>
  <c r="U271" i="6"/>
  <c r="AA278" i="6"/>
  <c r="AG26" i="6"/>
  <c r="AG33" i="6"/>
  <c r="I40" i="6"/>
  <c r="O68" i="6"/>
  <c r="AA89" i="6"/>
  <c r="O103" i="6"/>
  <c r="O180" i="6"/>
  <c r="AA208" i="6"/>
  <c r="U222" i="6"/>
  <c r="O243" i="6"/>
  <c r="E5" i="6"/>
  <c r="K5" i="6"/>
  <c r="Q5" i="6"/>
  <c r="W5" i="6"/>
  <c r="AC5" i="6"/>
  <c r="O19" i="6"/>
  <c r="AA47" i="6"/>
  <c r="AA96" i="6"/>
  <c r="U103" i="6"/>
  <c r="I110" i="6"/>
  <c r="U124" i="6"/>
  <c r="AA131" i="6"/>
  <c r="U187" i="6"/>
  <c r="AA201" i="6"/>
  <c r="U208" i="6"/>
  <c r="I222" i="6"/>
  <c r="AG243" i="6"/>
  <c r="AA257" i="6"/>
  <c r="O264" i="6"/>
  <c r="O54" i="6"/>
  <c r="I61" i="6"/>
  <c r="U68" i="6"/>
  <c r="AA152" i="6"/>
  <c r="AG159" i="6"/>
  <c r="C166" i="6"/>
  <c r="AG194" i="6"/>
  <c r="C26" i="6"/>
  <c r="I47" i="6"/>
  <c r="U54" i="6"/>
  <c r="AA68" i="6"/>
  <c r="AA75" i="6"/>
  <c r="I131" i="6"/>
  <c r="I166" i="6"/>
  <c r="AA222" i="6"/>
  <c r="O229" i="6"/>
  <c r="C236" i="6"/>
  <c r="C278" i="6"/>
  <c r="U40" i="6"/>
  <c r="AA61" i="6"/>
  <c r="C75" i="6"/>
  <c r="U96" i="6"/>
  <c r="AA117" i="6"/>
  <c r="O124" i="6"/>
  <c r="C159" i="6"/>
  <c r="U215" i="6"/>
  <c r="O250" i="6"/>
  <c r="I264" i="6"/>
  <c r="I82" i="6"/>
  <c r="U89" i="6"/>
  <c r="C131" i="6"/>
  <c r="AA138" i="6"/>
  <c r="I173" i="6"/>
  <c r="U180" i="6"/>
  <c r="O187" i="6"/>
  <c r="O201" i="6"/>
  <c r="O236" i="6"/>
  <c r="C257" i="6"/>
  <c r="C271" i="6"/>
  <c r="U82" i="6"/>
  <c r="C103" i="6"/>
  <c r="AG138" i="6"/>
  <c r="AA145" i="6"/>
  <c r="C250" i="6"/>
  <c r="I257" i="6"/>
  <c r="O278" i="6"/>
  <c r="C5" i="6"/>
  <c r="I278" i="6"/>
  <c r="AG5" i="6"/>
  <c r="U12" i="6"/>
  <c r="U19" i="6"/>
  <c r="AA40" i="6"/>
  <c r="C82" i="6"/>
  <c r="AG103" i="6"/>
  <c r="U110" i="6"/>
  <c r="AG117" i="6"/>
  <c r="I124" i="6"/>
  <c r="AG145" i="6"/>
  <c r="C152" i="6"/>
  <c r="O159" i="6"/>
  <c r="I187" i="6"/>
  <c r="AA236" i="6"/>
  <c r="I250" i="6"/>
  <c r="I271" i="6"/>
  <c r="I5" i="6"/>
  <c r="I26" i="6"/>
  <c r="I54" i="6"/>
  <c r="I68" i="6"/>
  <c r="I96" i="6"/>
  <c r="I117" i="6"/>
  <c r="O138" i="6"/>
  <c r="O145" i="6"/>
  <c r="O166" i="6"/>
  <c r="AA187" i="6"/>
  <c r="I194" i="6"/>
  <c r="O208" i="6"/>
  <c r="O215" i="6"/>
  <c r="AA229" i="6"/>
  <c r="I236" i="6"/>
  <c r="U264" i="6"/>
  <c r="AG271" i="6"/>
  <c r="O5" i="6"/>
  <c r="I33" i="6"/>
  <c r="AG40" i="6"/>
  <c r="AG75" i="6"/>
  <c r="C89" i="6"/>
  <c r="O96" i="6"/>
  <c r="C117" i="6"/>
  <c r="AA124" i="6"/>
  <c r="I152" i="6"/>
  <c r="I159" i="6"/>
  <c r="AG166" i="6"/>
  <c r="AA173" i="6"/>
  <c r="C194" i="6"/>
  <c r="I201" i="6"/>
  <c r="AG208" i="6"/>
  <c r="AA215" i="6"/>
  <c r="C222" i="6"/>
  <c r="AG229" i="6"/>
  <c r="I243" i="6"/>
  <c r="AA250" i="6"/>
  <c r="C264" i="6"/>
  <c r="O271" i="6"/>
  <c r="AA5" i="6"/>
  <c r="C12" i="6"/>
  <c r="I19" i="6"/>
  <c r="U26" i="6"/>
  <c r="U33" i="6"/>
  <c r="I75" i="6"/>
  <c r="O82" i="6"/>
  <c r="O89" i="6"/>
  <c r="C110" i="6"/>
  <c r="O117" i="6"/>
  <c r="I138" i="6"/>
  <c r="AG152" i="6"/>
  <c r="U159" i="6"/>
  <c r="C173" i="6"/>
  <c r="I180" i="6"/>
  <c r="O194" i="6"/>
  <c r="U201" i="6"/>
  <c r="I208" i="6"/>
  <c r="C215" i="6"/>
  <c r="U243" i="6"/>
  <c r="AA264" i="6"/>
  <c r="AA271" i="6"/>
  <c r="AC140" i="9"/>
  <c r="AC138" i="9"/>
  <c r="AB139" i="9"/>
  <c r="AC139" i="9"/>
  <c r="AB138" i="9"/>
  <c r="AB58" i="9"/>
  <c r="U6" i="6"/>
  <c r="AC137" i="9"/>
  <c r="U23" i="6"/>
  <c r="AB140" i="9"/>
  <c r="AB141" i="9"/>
  <c r="U30" i="6"/>
  <c r="U37" i="6"/>
  <c r="AB142" i="9"/>
  <c r="U44" i="6"/>
  <c r="AB143" i="9"/>
  <c r="U51" i="6"/>
  <c r="AB144" i="9"/>
  <c r="U65" i="6"/>
  <c r="AB146" i="9"/>
  <c r="U79" i="6"/>
  <c r="AB148" i="9"/>
  <c r="U100" i="6"/>
  <c r="AB151" i="9"/>
  <c r="U121" i="6"/>
  <c r="AB154" i="9"/>
  <c r="U128" i="6"/>
  <c r="AB155" i="9"/>
  <c r="AB157" i="9"/>
  <c r="U142" i="6"/>
  <c r="U149" i="6"/>
  <c r="AB158" i="9"/>
  <c r="U156" i="6"/>
  <c r="AB159" i="9"/>
  <c r="U163" i="6"/>
  <c r="AB160" i="9"/>
  <c r="AB161" i="9"/>
  <c r="U170" i="6"/>
  <c r="U177" i="6"/>
  <c r="AB162" i="9"/>
  <c r="AB164" i="9"/>
  <c r="U191" i="6"/>
  <c r="AB165" i="9"/>
  <c r="U198" i="6"/>
  <c r="U219" i="6"/>
  <c r="AB168" i="9"/>
  <c r="U226" i="6"/>
  <c r="AB169" i="9"/>
  <c r="AB170" i="9"/>
  <c r="U233" i="6"/>
  <c r="AB171" i="9"/>
  <c r="U240" i="6"/>
  <c r="AB172" i="9"/>
  <c r="U247" i="6"/>
  <c r="AB173" i="9"/>
  <c r="U254" i="6"/>
  <c r="U275" i="6"/>
  <c r="AB176" i="9"/>
  <c r="AA3" i="6"/>
  <c r="AG3" i="6"/>
  <c r="U3" i="6"/>
  <c r="I3" i="6"/>
  <c r="AB177" i="9"/>
  <c r="AA2" i="6"/>
  <c r="C10" i="6"/>
  <c r="AG10" i="6"/>
  <c r="AA10" i="6"/>
  <c r="U10" i="6"/>
  <c r="O10" i="6"/>
  <c r="I10" i="6"/>
  <c r="U34" i="6"/>
  <c r="AC141" i="9"/>
  <c r="AC142" i="9"/>
  <c r="U41" i="6"/>
  <c r="U48" i="6"/>
  <c r="AC143" i="9"/>
  <c r="U55" i="6"/>
  <c r="AC144" i="9"/>
  <c r="U62" i="6"/>
  <c r="AC145" i="9"/>
  <c r="AC146" i="9"/>
  <c r="U69" i="6"/>
  <c r="U76" i="6"/>
  <c r="AC147" i="9"/>
  <c r="U83" i="6"/>
  <c r="AC148" i="9"/>
  <c r="U90" i="6"/>
  <c r="AC149" i="9"/>
  <c r="U97" i="6"/>
  <c r="AC150" i="9"/>
  <c r="U104" i="6"/>
  <c r="AC151" i="9"/>
  <c r="AC154" i="9"/>
  <c r="U125" i="6"/>
  <c r="U132" i="6"/>
  <c r="AC155" i="9"/>
  <c r="AC156" i="9"/>
  <c r="U139" i="6"/>
  <c r="U160" i="6"/>
  <c r="AC159" i="9"/>
  <c r="U167" i="6"/>
  <c r="AC160" i="9"/>
  <c r="U174" i="6"/>
  <c r="AC161" i="9"/>
  <c r="U202" i="6"/>
  <c r="AC165" i="9"/>
  <c r="AC166" i="9"/>
  <c r="U209" i="6"/>
  <c r="AC168" i="9"/>
  <c r="U223" i="6"/>
  <c r="U230" i="6"/>
  <c r="AC169" i="9"/>
  <c r="AC170" i="9"/>
  <c r="U237" i="6"/>
  <c r="U244" i="6"/>
  <c r="AC171" i="9"/>
  <c r="U258" i="6"/>
  <c r="AC173" i="9"/>
  <c r="U265" i="6"/>
  <c r="AC174" i="9"/>
  <c r="U195" i="6"/>
  <c r="U58" i="6"/>
  <c r="U72" i="6"/>
  <c r="U181" i="6"/>
  <c r="C31" i="6"/>
  <c r="C73" i="6"/>
  <c r="O116" i="6"/>
  <c r="U206" i="6"/>
  <c r="AC264" i="6"/>
  <c r="O31" i="6"/>
  <c r="O73" i="6"/>
  <c r="AA116" i="6"/>
  <c r="AA206" i="6"/>
  <c r="W194" i="6"/>
  <c r="Q194" i="6"/>
  <c r="O38" i="6"/>
  <c r="C45" i="6"/>
  <c r="C67" i="6"/>
  <c r="AA109" i="6"/>
  <c r="AG25" i="6"/>
  <c r="C25" i="6"/>
  <c r="K278" i="6"/>
  <c r="E278" i="6"/>
  <c r="AI278" i="6"/>
  <c r="W278" i="6"/>
  <c r="AA38" i="6"/>
  <c r="AA45" i="6"/>
  <c r="AA67" i="6"/>
  <c r="I200" i="6"/>
  <c r="E264" i="6"/>
  <c r="U200" i="6"/>
  <c r="K264" i="6"/>
  <c r="AC278" i="6"/>
  <c r="I230" i="6"/>
  <c r="Q264" i="6"/>
  <c r="C53" i="6"/>
  <c r="W250" i="6"/>
  <c r="AC57" i="9"/>
  <c r="C24" i="3"/>
  <c r="AG81" i="6"/>
  <c r="U81" i="6"/>
  <c r="I81" i="6"/>
  <c r="AI82" i="6"/>
  <c r="AC82" i="6"/>
  <c r="W82" i="6"/>
  <c r="Q82" i="6"/>
  <c r="K82" i="6"/>
  <c r="E82" i="6"/>
  <c r="AG87" i="6"/>
  <c r="U87" i="6"/>
  <c r="I87" i="6"/>
  <c r="AG95" i="6"/>
  <c r="U95" i="6"/>
  <c r="I95" i="6"/>
  <c r="AI96" i="6"/>
  <c r="AC96" i="6"/>
  <c r="W96" i="6"/>
  <c r="Q96" i="6"/>
  <c r="K96" i="6"/>
  <c r="E96" i="6"/>
  <c r="AG101" i="6"/>
  <c r="U101" i="6"/>
  <c r="I101" i="6"/>
  <c r="AG109" i="6"/>
  <c r="U109" i="6"/>
  <c r="I109" i="6"/>
  <c r="AI110" i="6"/>
  <c r="AC110" i="6"/>
  <c r="W110" i="6"/>
  <c r="Q110" i="6"/>
  <c r="K110" i="6"/>
  <c r="E110" i="6"/>
  <c r="AG115" i="6"/>
  <c r="U115" i="6"/>
  <c r="I115" i="6"/>
  <c r="AG123" i="6"/>
  <c r="U123" i="6"/>
  <c r="I123" i="6"/>
  <c r="AI124" i="6"/>
  <c r="AC124" i="6"/>
  <c r="W124" i="6"/>
  <c r="Q124" i="6"/>
  <c r="K124" i="6"/>
  <c r="E124" i="6"/>
  <c r="AG129" i="6"/>
  <c r="U129" i="6"/>
  <c r="I129" i="6"/>
  <c r="AG137" i="6"/>
  <c r="U137" i="6"/>
  <c r="I137" i="6"/>
  <c r="AI138" i="6"/>
  <c r="AC138" i="6"/>
  <c r="W138" i="6"/>
  <c r="Q138" i="6"/>
  <c r="K138" i="6"/>
  <c r="E138" i="6"/>
  <c r="AG143" i="6"/>
  <c r="U143" i="6"/>
  <c r="I143" i="6"/>
  <c r="AG151" i="6"/>
  <c r="U151" i="6"/>
  <c r="I151" i="6"/>
  <c r="AI152" i="6"/>
  <c r="AC152" i="6"/>
  <c r="W152" i="6"/>
  <c r="Q152" i="6"/>
  <c r="K152" i="6"/>
  <c r="E152" i="6"/>
  <c r="AG157" i="6"/>
  <c r="U157" i="6"/>
  <c r="I157" i="6"/>
  <c r="AG165" i="6"/>
  <c r="U165" i="6"/>
  <c r="I165" i="6"/>
  <c r="AI166" i="6"/>
  <c r="AC166" i="6"/>
  <c r="W166" i="6"/>
  <c r="Q166" i="6"/>
  <c r="K166" i="6"/>
  <c r="E166" i="6"/>
  <c r="AG171" i="6"/>
  <c r="U171" i="6"/>
  <c r="I171" i="6"/>
  <c r="AA179" i="6"/>
  <c r="U179" i="6"/>
  <c r="I179" i="6"/>
  <c r="AA185" i="6"/>
  <c r="O185" i="6"/>
  <c r="C185" i="6"/>
  <c r="AG185" i="6"/>
  <c r="I185" i="6"/>
  <c r="AA193" i="6"/>
  <c r="O193" i="6"/>
  <c r="C193" i="6"/>
  <c r="U193" i="6"/>
  <c r="AA199" i="6"/>
  <c r="O199" i="6"/>
  <c r="C199" i="6"/>
  <c r="AG199" i="6"/>
  <c r="I199" i="6"/>
  <c r="AA207" i="6"/>
  <c r="O207" i="6"/>
  <c r="C207" i="6"/>
  <c r="U207" i="6"/>
  <c r="AA213" i="6"/>
  <c r="O213" i="6"/>
  <c r="C213" i="6"/>
  <c r="AG213" i="6"/>
  <c r="I213" i="6"/>
  <c r="AA221" i="6"/>
  <c r="O221" i="6"/>
  <c r="C221" i="6"/>
  <c r="U221" i="6"/>
  <c r="AA227" i="6"/>
  <c r="O227" i="6"/>
  <c r="C227" i="6"/>
  <c r="AG227" i="6"/>
  <c r="I227" i="6"/>
  <c r="AA235" i="6"/>
  <c r="O235" i="6"/>
  <c r="C235" i="6"/>
  <c r="U235" i="6"/>
  <c r="AA241" i="6"/>
  <c r="O241" i="6"/>
  <c r="C241" i="6"/>
  <c r="AG241" i="6"/>
  <c r="I241" i="6"/>
  <c r="AA249" i="6"/>
  <c r="O249" i="6"/>
  <c r="C249" i="6"/>
  <c r="U249" i="6"/>
  <c r="AA255" i="6"/>
  <c r="O255" i="6"/>
  <c r="C255" i="6"/>
  <c r="AG255" i="6"/>
  <c r="I255" i="6"/>
  <c r="AA263" i="6"/>
  <c r="O263" i="6"/>
  <c r="C263" i="6"/>
  <c r="U263" i="6"/>
  <c r="AA269" i="6"/>
  <c r="O269" i="6"/>
  <c r="C269" i="6"/>
  <c r="AG269" i="6"/>
  <c r="I269" i="6"/>
  <c r="AA277" i="6"/>
  <c r="O277" i="6"/>
  <c r="C277" i="6"/>
  <c r="U277" i="6"/>
  <c r="C3" i="6"/>
  <c r="O3" i="6"/>
  <c r="I11" i="6"/>
  <c r="U11" i="6"/>
  <c r="E12" i="6"/>
  <c r="K12" i="6"/>
  <c r="Q12" i="6"/>
  <c r="W12" i="6"/>
  <c r="AC12" i="6"/>
  <c r="I17" i="6"/>
  <c r="U17" i="6"/>
  <c r="I25" i="6"/>
  <c r="U25" i="6"/>
  <c r="E26" i="6"/>
  <c r="K26" i="6"/>
  <c r="Q26" i="6"/>
  <c r="W26" i="6"/>
  <c r="AC26" i="6"/>
  <c r="I31" i="6"/>
  <c r="U31" i="6"/>
  <c r="I39" i="6"/>
  <c r="U39" i="6"/>
  <c r="E40" i="6"/>
  <c r="K40" i="6"/>
  <c r="Q40" i="6"/>
  <c r="W40" i="6"/>
  <c r="AC40" i="6"/>
  <c r="I45" i="6"/>
  <c r="U45" i="6"/>
  <c r="I53" i="6"/>
  <c r="U53" i="6"/>
  <c r="E54" i="6"/>
  <c r="K54" i="6"/>
  <c r="Q54" i="6"/>
  <c r="W54" i="6"/>
  <c r="AC54" i="6"/>
  <c r="I59" i="6"/>
  <c r="U59" i="6"/>
  <c r="I67" i="6"/>
  <c r="U67" i="6"/>
  <c r="E68" i="6"/>
  <c r="K68" i="6"/>
  <c r="Q68" i="6"/>
  <c r="W68" i="6"/>
  <c r="AC68" i="6"/>
  <c r="I73" i="6"/>
  <c r="U73" i="6"/>
  <c r="O81" i="6"/>
  <c r="C87" i="6"/>
  <c r="AA87" i="6"/>
  <c r="O95" i="6"/>
  <c r="C101" i="6"/>
  <c r="AA101" i="6"/>
  <c r="O109" i="6"/>
  <c r="C115" i="6"/>
  <c r="AA115" i="6"/>
  <c r="O123" i="6"/>
  <c r="C129" i="6"/>
  <c r="AA129" i="6"/>
  <c r="O137" i="6"/>
  <c r="C143" i="6"/>
  <c r="AA143" i="6"/>
  <c r="O151" i="6"/>
  <c r="C157" i="6"/>
  <c r="AA157" i="6"/>
  <c r="O165" i="6"/>
  <c r="C171" i="6"/>
  <c r="AA171" i="6"/>
  <c r="O179" i="6"/>
  <c r="U185" i="6"/>
  <c r="I193" i="6"/>
  <c r="U199" i="6"/>
  <c r="I207" i="6"/>
  <c r="U213" i="6"/>
  <c r="I221" i="6"/>
  <c r="U227" i="6"/>
  <c r="I235" i="6"/>
  <c r="U241" i="6"/>
  <c r="I249" i="6"/>
  <c r="U255" i="6"/>
  <c r="I263" i="6"/>
  <c r="U269" i="6"/>
  <c r="I277" i="6"/>
  <c r="C4" i="6"/>
  <c r="O4" i="6"/>
  <c r="AA4" i="6"/>
  <c r="I4" i="6"/>
  <c r="U4" i="6"/>
  <c r="X217" i="9"/>
  <c r="X177" i="9"/>
  <c r="X137" i="9"/>
  <c r="X97" i="9"/>
  <c r="X57" i="9"/>
  <c r="Z217" i="9"/>
  <c r="Z177" i="9"/>
  <c r="Z137" i="9"/>
  <c r="Z97" i="9"/>
  <c r="Z57" i="9"/>
  <c r="Y98" i="9"/>
  <c r="Y58" i="9"/>
  <c r="Y138" i="9"/>
  <c r="Y218" i="9"/>
  <c r="Y178" i="9"/>
  <c r="X219" i="9"/>
  <c r="X179" i="9"/>
  <c r="X139" i="9"/>
  <c r="X99" i="9"/>
  <c r="X59" i="9"/>
  <c r="Z219" i="9"/>
  <c r="Z179" i="9"/>
  <c r="Z139" i="9"/>
  <c r="Z99" i="9"/>
  <c r="Z59" i="9"/>
  <c r="Y220" i="9"/>
  <c r="Y100" i="9"/>
  <c r="Y60" i="9"/>
  <c r="Y180" i="9"/>
  <c r="Y140" i="9"/>
  <c r="X221" i="9"/>
  <c r="X181" i="9"/>
  <c r="X141" i="9"/>
  <c r="X101" i="9"/>
  <c r="X61" i="9"/>
  <c r="Z221" i="9"/>
  <c r="Z181" i="9"/>
  <c r="Z141" i="9"/>
  <c r="Y102" i="9"/>
  <c r="Y62" i="9"/>
  <c r="Y222" i="9"/>
  <c r="Y142" i="9"/>
  <c r="Y182" i="9"/>
  <c r="X223" i="9"/>
  <c r="X183" i="9"/>
  <c r="X143" i="9"/>
  <c r="X103" i="9"/>
  <c r="X63" i="9"/>
  <c r="Z223" i="9"/>
  <c r="Z183" i="9"/>
  <c r="Z143" i="9"/>
  <c r="Y224" i="9"/>
  <c r="Y104" i="9"/>
  <c r="Y64" i="9"/>
  <c r="Y184" i="9"/>
  <c r="Y144" i="9"/>
  <c r="X225" i="9"/>
  <c r="X185" i="9"/>
  <c r="X145" i="9"/>
  <c r="X105" i="9"/>
  <c r="X65" i="9"/>
  <c r="Z225" i="9"/>
  <c r="Z185" i="9"/>
  <c r="Z145" i="9"/>
  <c r="Y106" i="9"/>
  <c r="Y66" i="9"/>
  <c r="Y146" i="9"/>
  <c r="Y226" i="9"/>
  <c r="Y186" i="9"/>
  <c r="X227" i="9"/>
  <c r="X187" i="9"/>
  <c r="X147" i="9"/>
  <c r="X107" i="9"/>
  <c r="X67" i="9"/>
  <c r="Z227" i="9"/>
  <c r="Z187" i="9"/>
  <c r="Z147" i="9"/>
  <c r="X60" i="9"/>
  <c r="Z63" i="9"/>
  <c r="Z67" i="9"/>
  <c r="Y228" i="9"/>
  <c r="Y188" i="9"/>
  <c r="Y108" i="9"/>
  <c r="Y68" i="9"/>
  <c r="Y148" i="9"/>
  <c r="X229" i="9"/>
  <c r="X189" i="9"/>
  <c r="X149" i="9"/>
  <c r="X109" i="9"/>
  <c r="X69" i="9"/>
  <c r="Z189" i="9"/>
  <c r="Z229" i="9"/>
  <c r="Z149" i="9"/>
  <c r="Y230" i="9"/>
  <c r="Y110" i="9"/>
  <c r="Y70" i="9"/>
  <c r="Y190" i="9"/>
  <c r="Y150" i="9"/>
  <c r="X231" i="9"/>
  <c r="X191" i="9"/>
  <c r="X151" i="9"/>
  <c r="X111" i="9"/>
  <c r="X71" i="9"/>
  <c r="Z191" i="9"/>
  <c r="Z151" i="9"/>
  <c r="Z231" i="9"/>
  <c r="Y232" i="9"/>
  <c r="Y192" i="9"/>
  <c r="Y112" i="9"/>
  <c r="Y72" i="9"/>
  <c r="Y152" i="9"/>
  <c r="X233" i="9"/>
  <c r="X193" i="9"/>
  <c r="X153" i="9"/>
  <c r="X113" i="9"/>
  <c r="X73" i="9"/>
  <c r="Z193" i="9"/>
  <c r="Z233" i="9"/>
  <c r="Z153" i="9"/>
  <c r="Y234" i="9"/>
  <c r="Y114" i="9"/>
  <c r="Y74" i="9"/>
  <c r="Y154" i="9"/>
  <c r="Y194" i="9"/>
  <c r="X235" i="9"/>
  <c r="X195" i="9"/>
  <c r="X155" i="9"/>
  <c r="X115" i="9"/>
  <c r="X75" i="9"/>
  <c r="Z195" i="9"/>
  <c r="Z155" i="9"/>
  <c r="Z235" i="9"/>
  <c r="Z115" i="9"/>
  <c r="Y217" i="9"/>
  <c r="Y177" i="9"/>
  <c r="Y97" i="9"/>
  <c r="Y57" i="9"/>
  <c r="Y137" i="9"/>
  <c r="X218" i="9"/>
  <c r="X178" i="9"/>
  <c r="X138" i="9"/>
  <c r="Z218" i="9"/>
  <c r="Z178" i="9"/>
  <c r="Z138" i="9"/>
  <c r="Z98" i="9"/>
  <c r="Z58" i="9"/>
  <c r="Y219" i="9"/>
  <c r="Y179" i="9"/>
  <c r="Y99" i="9"/>
  <c r="Y59" i="9"/>
  <c r="Y139" i="9"/>
  <c r="X220" i="9"/>
  <c r="X180" i="9"/>
  <c r="X140" i="9"/>
  <c r="Z220" i="9"/>
  <c r="Z180" i="9"/>
  <c r="Z140" i="9"/>
  <c r="Z100" i="9"/>
  <c r="Z60" i="9"/>
  <c r="Y221" i="9"/>
  <c r="Y181" i="9"/>
  <c r="Y101" i="9"/>
  <c r="Y61" i="9"/>
  <c r="Y141" i="9"/>
  <c r="X222" i="9"/>
  <c r="X182" i="9"/>
  <c r="X142" i="9"/>
  <c r="Z222" i="9"/>
  <c r="Z182" i="9"/>
  <c r="Z142" i="9"/>
  <c r="Z102" i="9"/>
  <c r="Z62" i="9"/>
  <c r="Y223" i="9"/>
  <c r="Y183" i="9"/>
  <c r="Y103" i="9"/>
  <c r="Y63" i="9"/>
  <c r="Y143" i="9"/>
  <c r="X224" i="9"/>
  <c r="X184" i="9"/>
  <c r="X144" i="9"/>
  <c r="Z224" i="9"/>
  <c r="Z184" i="9"/>
  <c r="Z144" i="9"/>
  <c r="Z104" i="9"/>
  <c r="Z64" i="9"/>
  <c r="Y225" i="9"/>
  <c r="Y185" i="9"/>
  <c r="Y105" i="9"/>
  <c r="Y65" i="9"/>
  <c r="Y145" i="9"/>
  <c r="X226" i="9"/>
  <c r="X186" i="9"/>
  <c r="X146" i="9"/>
  <c r="Z226" i="9"/>
  <c r="Z186" i="9"/>
  <c r="Z146" i="9"/>
  <c r="Z106" i="9"/>
  <c r="Z66" i="9"/>
  <c r="Y227" i="9"/>
  <c r="Y187" i="9"/>
  <c r="Y107" i="9"/>
  <c r="Y67" i="9"/>
  <c r="Y147" i="9"/>
  <c r="X228" i="9"/>
  <c r="X188" i="9"/>
  <c r="X148" i="9"/>
  <c r="Z228" i="9"/>
  <c r="Z188" i="9"/>
  <c r="Z148" i="9"/>
  <c r="Z108" i="9"/>
  <c r="Z68" i="9"/>
  <c r="Y229" i="9"/>
  <c r="Y189" i="9"/>
  <c r="Y109" i="9"/>
  <c r="Y69" i="9"/>
  <c r="Y149" i="9"/>
  <c r="X190" i="9"/>
  <c r="X230" i="9"/>
  <c r="X150" i="9"/>
  <c r="Z230" i="9"/>
  <c r="Z190" i="9"/>
  <c r="Z150" i="9"/>
  <c r="Z110" i="9"/>
  <c r="Z70" i="9"/>
  <c r="Y231" i="9"/>
  <c r="Y191" i="9"/>
  <c r="Y111" i="9"/>
  <c r="Y71" i="9"/>
  <c r="Y151" i="9"/>
  <c r="X192" i="9"/>
  <c r="X152" i="9"/>
  <c r="X232" i="9"/>
  <c r="Z232" i="9"/>
  <c r="Z192" i="9"/>
  <c r="Z152" i="9"/>
  <c r="Z112" i="9"/>
  <c r="Z72" i="9"/>
  <c r="Y233" i="9"/>
  <c r="Y193" i="9"/>
  <c r="Y113" i="9"/>
  <c r="Y73" i="9"/>
  <c r="Y153" i="9"/>
  <c r="X194" i="9"/>
  <c r="X234" i="9"/>
  <c r="X154" i="9"/>
  <c r="Z234" i="9"/>
  <c r="Z194" i="9"/>
  <c r="Z154" i="9"/>
  <c r="Z114" i="9"/>
  <c r="Z74" i="9"/>
  <c r="Y235" i="9"/>
  <c r="Y195" i="9"/>
  <c r="Y115" i="9"/>
  <c r="Y75" i="9"/>
  <c r="Y155" i="9"/>
  <c r="X196" i="9"/>
  <c r="X156" i="9"/>
  <c r="X236" i="9"/>
  <c r="X116" i="9"/>
  <c r="Z236" i="9"/>
  <c r="Z196" i="9"/>
  <c r="Z156" i="9"/>
  <c r="Z116" i="9"/>
  <c r="Z76" i="9"/>
  <c r="Y237" i="9"/>
  <c r="Y197" i="9"/>
  <c r="Y117" i="9"/>
  <c r="Y77" i="9"/>
  <c r="Y157" i="9"/>
  <c r="X198" i="9"/>
  <c r="X238" i="9"/>
  <c r="X158" i="9"/>
  <c r="X118" i="9"/>
  <c r="Z238" i="9"/>
  <c r="Z198" i="9"/>
  <c r="Z158" i="9"/>
  <c r="Z118" i="9"/>
  <c r="Z78" i="9"/>
  <c r="Y239" i="9"/>
  <c r="Y199" i="9"/>
  <c r="Y119" i="9"/>
  <c r="Y79" i="9"/>
  <c r="Y159" i="9"/>
  <c r="X200" i="9"/>
  <c r="X160" i="9"/>
  <c r="X120" i="9"/>
  <c r="X240" i="9"/>
  <c r="Z240" i="9"/>
  <c r="Z200" i="9"/>
  <c r="Z160" i="9"/>
  <c r="Z120" i="9"/>
  <c r="Z80" i="9"/>
  <c r="Y241" i="9"/>
  <c r="Y201" i="9"/>
  <c r="Y81" i="9"/>
  <c r="Y161" i="9"/>
  <c r="Y121" i="9"/>
  <c r="X202" i="9"/>
  <c r="X242" i="9"/>
  <c r="X162" i="9"/>
  <c r="X122" i="9"/>
  <c r="Z242" i="9"/>
  <c r="Z202" i="9"/>
  <c r="Z162" i="9"/>
  <c r="Z122" i="9"/>
  <c r="Z82" i="9"/>
  <c r="Y243" i="9"/>
  <c r="Y203" i="9"/>
  <c r="Y83" i="9"/>
  <c r="Y163" i="9"/>
  <c r="Y123" i="9"/>
  <c r="X204" i="9"/>
  <c r="X164" i="9"/>
  <c r="X124" i="9"/>
  <c r="X244" i="9"/>
  <c r="Z244" i="9"/>
  <c r="Z204" i="9"/>
  <c r="Z164" i="9"/>
  <c r="Z124" i="9"/>
  <c r="Z84" i="9"/>
  <c r="Y245" i="9"/>
  <c r="Y205" i="9"/>
  <c r="Y85" i="9"/>
  <c r="Y165" i="9"/>
  <c r="Y125" i="9"/>
  <c r="X206" i="9"/>
  <c r="X246" i="9"/>
  <c r="X166" i="9"/>
  <c r="X126" i="9"/>
  <c r="Z246" i="9"/>
  <c r="Z206" i="9"/>
  <c r="Z166" i="9"/>
  <c r="Z126" i="9"/>
  <c r="Z86" i="9"/>
  <c r="Y247" i="9"/>
  <c r="Y207" i="9"/>
  <c r="Y87" i="9"/>
  <c r="Y167" i="9"/>
  <c r="Y127" i="9"/>
  <c r="X208" i="9"/>
  <c r="X168" i="9"/>
  <c r="X128" i="9"/>
  <c r="X248" i="9"/>
  <c r="Z248" i="9"/>
  <c r="Z208" i="9"/>
  <c r="Z168" i="9"/>
  <c r="Z128" i="9"/>
  <c r="Z88" i="9"/>
  <c r="Y249" i="9"/>
  <c r="Y209" i="9"/>
  <c r="Y89" i="9"/>
  <c r="Y169" i="9"/>
  <c r="Y129" i="9"/>
  <c r="X210" i="9"/>
  <c r="X250" i="9"/>
  <c r="X170" i="9"/>
  <c r="X130" i="9"/>
  <c r="Z250" i="9"/>
  <c r="Z210" i="9"/>
  <c r="Z170" i="9"/>
  <c r="Z130" i="9"/>
  <c r="Z90" i="9"/>
  <c r="Y251" i="9"/>
  <c r="Y211" i="9"/>
  <c r="Y91" i="9"/>
  <c r="Y171" i="9"/>
  <c r="Y131" i="9"/>
  <c r="X212" i="9"/>
  <c r="X172" i="9"/>
  <c r="X132" i="9"/>
  <c r="X252" i="9"/>
  <c r="Z252" i="9"/>
  <c r="Z212" i="9"/>
  <c r="Z172" i="9"/>
  <c r="Z132" i="9"/>
  <c r="Z92" i="9"/>
  <c r="Y253" i="9"/>
  <c r="Y213" i="9"/>
  <c r="Y93" i="9"/>
  <c r="Y173" i="9"/>
  <c r="Y133" i="9"/>
  <c r="X214" i="9"/>
  <c r="X254" i="9"/>
  <c r="X174" i="9"/>
  <c r="X134" i="9"/>
  <c r="Z254" i="9"/>
  <c r="Z214" i="9"/>
  <c r="Z174" i="9"/>
  <c r="Z134" i="9"/>
  <c r="Z94" i="9"/>
  <c r="Y255" i="9"/>
  <c r="Y215" i="9"/>
  <c r="Y95" i="9"/>
  <c r="Y175" i="9"/>
  <c r="Y135" i="9"/>
  <c r="X216" i="9"/>
  <c r="X176" i="9"/>
  <c r="X136" i="9"/>
  <c r="X256" i="9"/>
  <c r="Z256" i="9"/>
  <c r="Z216" i="9"/>
  <c r="Z176" i="9"/>
  <c r="Z136" i="9"/>
  <c r="Z96" i="9"/>
  <c r="X58" i="9"/>
  <c r="Z61" i="9"/>
  <c r="X62" i="9"/>
  <c r="Z65" i="9"/>
  <c r="X66" i="9"/>
  <c r="Z69" i="9"/>
  <c r="X70" i="9"/>
  <c r="Z73" i="9"/>
  <c r="X74" i="9"/>
  <c r="Z101" i="9"/>
  <c r="Z103" i="9"/>
  <c r="Z105" i="9"/>
  <c r="Z107" i="9"/>
  <c r="Z109" i="9"/>
  <c r="Z111" i="9"/>
  <c r="Z113" i="9"/>
  <c r="X237" i="9"/>
  <c r="X197" i="9"/>
  <c r="X157" i="9"/>
  <c r="Z197" i="9"/>
  <c r="Z237" i="9"/>
  <c r="Z157" i="9"/>
  <c r="X239" i="9"/>
  <c r="X199" i="9"/>
  <c r="X159" i="9"/>
  <c r="Z199" i="9"/>
  <c r="Z159" i="9"/>
  <c r="X241" i="9"/>
  <c r="X201" i="9"/>
  <c r="X161" i="9"/>
  <c r="X121" i="9"/>
  <c r="Z201" i="9"/>
  <c r="Z241" i="9"/>
  <c r="Z161" i="9"/>
  <c r="Z121" i="9"/>
  <c r="X243" i="9"/>
  <c r="X203" i="9"/>
  <c r="X163" i="9"/>
  <c r="X123" i="9"/>
  <c r="Z203" i="9"/>
  <c r="Z163" i="9"/>
  <c r="Z123" i="9"/>
  <c r="X245" i="9"/>
  <c r="X205" i="9"/>
  <c r="X165" i="9"/>
  <c r="X125" i="9"/>
  <c r="Z205" i="9"/>
  <c r="Z245" i="9"/>
  <c r="Z165" i="9"/>
  <c r="Z125" i="9"/>
  <c r="X247" i="9"/>
  <c r="X207" i="9"/>
  <c r="X167" i="9"/>
  <c r="X127" i="9"/>
  <c r="Z207" i="9"/>
  <c r="Z167" i="9"/>
  <c r="Z127" i="9"/>
  <c r="X249" i="9"/>
  <c r="X209" i="9"/>
  <c r="X169" i="9"/>
  <c r="X129" i="9"/>
  <c r="Z209" i="9"/>
  <c r="Z249" i="9"/>
  <c r="Z169" i="9"/>
  <c r="Z129" i="9"/>
  <c r="X251" i="9"/>
  <c r="X211" i="9"/>
  <c r="X171" i="9"/>
  <c r="X131" i="9"/>
  <c r="Z211" i="9"/>
  <c r="Z171" i="9"/>
  <c r="Z131" i="9"/>
  <c r="X253" i="9"/>
  <c r="X213" i="9"/>
  <c r="X173" i="9"/>
  <c r="X133" i="9"/>
  <c r="Z213" i="9"/>
  <c r="Z253" i="9"/>
  <c r="Z173" i="9"/>
  <c r="Z133" i="9"/>
  <c r="X255" i="9"/>
  <c r="X215" i="9"/>
  <c r="X175" i="9"/>
  <c r="X135" i="9"/>
  <c r="Z215" i="9"/>
  <c r="Z175" i="9"/>
  <c r="Z135" i="9"/>
  <c r="Y76" i="9"/>
  <c r="Y78" i="9"/>
  <c r="Y80" i="9"/>
  <c r="Y82" i="9"/>
  <c r="Y84" i="9"/>
  <c r="Y86" i="9"/>
  <c r="Y88" i="9"/>
  <c r="Y90" i="9"/>
  <c r="Y92" i="9"/>
  <c r="Y94" i="9"/>
  <c r="Y96" i="9"/>
  <c r="Y116" i="9"/>
  <c r="Y118" i="9"/>
  <c r="Y196" i="9"/>
  <c r="Y200" i="9"/>
  <c r="Y204" i="9"/>
  <c r="Y208" i="9"/>
  <c r="Y212" i="9"/>
  <c r="Y216" i="9"/>
  <c r="Z243" i="9"/>
  <c r="Z251" i="9"/>
  <c r="D46" i="3" l="1"/>
  <c r="B23" i="3"/>
  <c r="I43" i="3"/>
  <c r="I45" i="3"/>
  <c r="I47" i="3"/>
  <c r="G45" i="3"/>
  <c r="G42" i="3"/>
  <c r="H43" i="3"/>
  <c r="I44" i="3"/>
  <c r="G46" i="3"/>
  <c r="H47" i="3"/>
  <c r="D18" i="3"/>
  <c r="B20" i="3"/>
  <c r="C21" i="3"/>
  <c r="D22" i="3"/>
  <c r="C18" i="3"/>
  <c r="D19" i="3"/>
  <c r="B21" i="3"/>
  <c r="C22" i="3"/>
  <c r="D23" i="3"/>
  <c r="H11" i="3"/>
  <c r="I10" i="3"/>
  <c r="G10" i="3"/>
  <c r="H9" i="3"/>
  <c r="I8" i="3"/>
  <c r="G8" i="3"/>
  <c r="H7" i="3"/>
  <c r="I6" i="3"/>
  <c r="G6" i="3"/>
  <c r="I11" i="3"/>
  <c r="G11" i="3"/>
  <c r="H10" i="3"/>
  <c r="I9" i="3"/>
  <c r="G9" i="3"/>
  <c r="H8" i="3"/>
  <c r="I7" i="3"/>
  <c r="G7" i="3"/>
  <c r="H6" i="3"/>
  <c r="D35" i="3"/>
  <c r="B35" i="3"/>
  <c r="C34" i="3"/>
  <c r="B34" i="3"/>
  <c r="C33" i="3"/>
  <c r="D32" i="3"/>
  <c r="B32" i="3"/>
  <c r="C31" i="3"/>
  <c r="D30" i="3"/>
  <c r="B30" i="3"/>
  <c r="D33" i="3"/>
  <c r="B33" i="3"/>
  <c r="C32" i="3"/>
  <c r="D31" i="3"/>
  <c r="B31" i="3"/>
  <c r="C30" i="3"/>
  <c r="C35" i="3"/>
  <c r="D34" i="3"/>
  <c r="I18" i="3"/>
  <c r="G20" i="3"/>
  <c r="H21" i="3"/>
  <c r="I22" i="3"/>
  <c r="H18" i="3"/>
  <c r="I19" i="3"/>
  <c r="G21" i="3"/>
  <c r="H22" i="3"/>
  <c r="I23" i="3"/>
  <c r="D43" i="3"/>
  <c r="D45" i="3"/>
  <c r="D47" i="3"/>
  <c r="B45" i="3"/>
  <c r="B42" i="3"/>
  <c r="C43" i="3"/>
  <c r="D44" i="3"/>
  <c r="B46" i="3"/>
  <c r="C47" i="3"/>
  <c r="H42" i="3"/>
  <c r="H44" i="3"/>
  <c r="H46" i="3"/>
  <c r="G43" i="3"/>
  <c r="G47" i="3"/>
  <c r="I42" i="3"/>
  <c r="G44" i="3"/>
  <c r="H45" i="3"/>
  <c r="I46" i="3"/>
  <c r="B18" i="3"/>
  <c r="C19" i="3"/>
  <c r="D20" i="3"/>
  <c r="B22" i="3"/>
  <c r="C23" i="3"/>
  <c r="B19" i="3"/>
  <c r="C20" i="3"/>
  <c r="D21" i="3"/>
  <c r="I35" i="3"/>
  <c r="G35" i="3"/>
  <c r="H34" i="3"/>
  <c r="G34" i="3"/>
  <c r="H33" i="3"/>
  <c r="I32" i="3"/>
  <c r="G32" i="3"/>
  <c r="H31" i="3"/>
  <c r="I30" i="3"/>
  <c r="G30" i="3"/>
  <c r="I33" i="3"/>
  <c r="G33" i="3"/>
  <c r="H32" i="3"/>
  <c r="I31" i="3"/>
  <c r="G31" i="3"/>
  <c r="H30" i="3"/>
  <c r="H35" i="3"/>
  <c r="I34" i="3"/>
  <c r="C11" i="3"/>
  <c r="D10" i="3"/>
  <c r="B10" i="3"/>
  <c r="C9" i="3"/>
  <c r="D8" i="3"/>
  <c r="B8" i="3"/>
  <c r="C7" i="3"/>
  <c r="D6" i="3"/>
  <c r="B6" i="3"/>
  <c r="AY11" i="9"/>
  <c r="A11" i="9"/>
  <c r="O10" i="9"/>
  <c r="L10" i="9"/>
  <c r="E10" i="9"/>
  <c r="B10" i="9"/>
  <c r="D11" i="3"/>
  <c r="B11" i="3"/>
  <c r="C10" i="3"/>
  <c r="D9" i="3"/>
  <c r="B9" i="3"/>
  <c r="C8" i="3"/>
  <c r="B7" i="3"/>
  <c r="K11" i="9"/>
  <c r="M10" i="9"/>
  <c r="C10" i="9"/>
  <c r="AY10" i="9"/>
  <c r="K10" i="9"/>
  <c r="A10" i="9"/>
  <c r="D7" i="3"/>
  <c r="C6" i="3"/>
  <c r="G18" i="3"/>
  <c r="H19" i="3"/>
  <c r="I20" i="3"/>
  <c r="G22" i="3"/>
  <c r="H23" i="3"/>
  <c r="G19" i="3"/>
  <c r="H20" i="3"/>
  <c r="I21" i="3"/>
  <c r="G23" i="3"/>
  <c r="C42" i="3"/>
  <c r="C44" i="3"/>
  <c r="C46" i="3"/>
  <c r="B43" i="3"/>
  <c r="B47" i="3"/>
  <c r="D42" i="3"/>
  <c r="B44" i="3"/>
  <c r="C45" i="3"/>
  <c r="AG243" i="5" l="1"/>
  <c r="AA243" i="5"/>
  <c r="U243" i="5"/>
  <c r="O243" i="5"/>
  <c r="I243" i="5"/>
  <c r="C243" i="5"/>
  <c r="AG257" i="5"/>
  <c r="AA257" i="5"/>
  <c r="U257" i="5"/>
  <c r="O257" i="5"/>
  <c r="I257" i="5"/>
  <c r="C257" i="5"/>
  <c r="AG250" i="5"/>
  <c r="AA250" i="5"/>
  <c r="U250" i="5"/>
  <c r="O250" i="5"/>
  <c r="I250" i="5"/>
  <c r="C250" i="5"/>
  <c r="AG236" i="5"/>
  <c r="AA236" i="5"/>
  <c r="U236" i="5"/>
  <c r="O236" i="5"/>
  <c r="I236" i="5"/>
  <c r="C236" i="5"/>
  <c r="AG229" i="5"/>
  <c r="AA229" i="5"/>
  <c r="U229" i="5"/>
  <c r="O229" i="5"/>
  <c r="I229" i="5"/>
  <c r="C229" i="5"/>
  <c r="C258" i="5"/>
  <c r="C254" i="5"/>
  <c r="AA247" i="5"/>
  <c r="C251" i="5"/>
  <c r="C247" i="5"/>
  <c r="C244" i="5"/>
  <c r="C240" i="5"/>
  <c r="AG233" i="5"/>
  <c r="AA233" i="5"/>
  <c r="C237" i="5"/>
  <c r="C233" i="5"/>
  <c r="AG226" i="5"/>
  <c r="C230" i="5"/>
  <c r="C226" i="5"/>
  <c r="I248" i="5" l="1"/>
  <c r="C255" i="5"/>
  <c r="AI229" i="5"/>
  <c r="AC236" i="5"/>
  <c r="U241" i="5"/>
  <c r="O248" i="5"/>
  <c r="I255" i="5"/>
  <c r="W236" i="5"/>
  <c r="C227" i="5"/>
  <c r="AI236" i="5"/>
  <c r="AA241" i="5"/>
  <c r="U248" i="5"/>
  <c r="O255" i="5"/>
  <c r="I227" i="5"/>
  <c r="C234" i="5"/>
  <c r="AG241" i="5"/>
  <c r="AA248" i="5"/>
  <c r="U255" i="5"/>
  <c r="O241" i="5"/>
  <c r="O227" i="5"/>
  <c r="I234" i="5"/>
  <c r="E243" i="5"/>
  <c r="AG248" i="5"/>
  <c r="AA255" i="5"/>
  <c r="AC229" i="5"/>
  <c r="U227" i="5"/>
  <c r="O234" i="5"/>
  <c r="K243" i="5"/>
  <c r="E250" i="5"/>
  <c r="AG255" i="5"/>
  <c r="AA227" i="5"/>
  <c r="U234" i="5"/>
  <c r="Q243" i="5"/>
  <c r="K250" i="5"/>
  <c r="E257" i="5"/>
  <c r="AG227" i="5"/>
  <c r="AA234" i="5"/>
  <c r="W243" i="5"/>
  <c r="Q250" i="5"/>
  <c r="K257" i="5"/>
  <c r="E229" i="5"/>
  <c r="AG234" i="5"/>
  <c r="AC243" i="5"/>
  <c r="W250" i="5"/>
  <c r="Q257" i="5"/>
  <c r="K229" i="5"/>
  <c r="E236" i="5"/>
  <c r="AI243" i="5"/>
  <c r="AC250" i="5"/>
  <c r="W257" i="5"/>
  <c r="Q229" i="5"/>
  <c r="K236" i="5"/>
  <c r="C241" i="5"/>
  <c r="AI250" i="5"/>
  <c r="AC257" i="5"/>
  <c r="W229" i="5"/>
  <c r="Q236" i="5"/>
  <c r="I241" i="5"/>
  <c r="C248" i="5"/>
  <c r="AI257" i="5"/>
  <c r="AG230" i="5"/>
  <c r="AG237" i="5"/>
  <c r="AG244" i="5"/>
  <c r="AG251" i="5"/>
  <c r="AG258" i="5"/>
  <c r="AG240" i="5"/>
  <c r="AG254" i="5"/>
  <c r="AG247" i="5"/>
  <c r="AA230" i="5"/>
  <c r="AA237" i="5"/>
  <c r="AA244" i="5"/>
  <c r="AA251" i="5"/>
  <c r="AA258" i="5"/>
  <c r="AA226" i="5"/>
  <c r="AA240" i="5"/>
  <c r="AA254" i="5"/>
  <c r="U230" i="5"/>
  <c r="U237" i="5"/>
  <c r="U244" i="5"/>
  <c r="U251" i="5"/>
  <c r="U258" i="5"/>
  <c r="U226" i="5"/>
  <c r="U240" i="5"/>
  <c r="U254" i="5"/>
  <c r="U233" i="5"/>
  <c r="U247" i="5"/>
  <c r="O226" i="5"/>
  <c r="O233" i="5"/>
  <c r="O240" i="5"/>
  <c r="O247" i="5"/>
  <c r="O254" i="5"/>
  <c r="I230" i="5"/>
  <c r="I237" i="5"/>
  <c r="I244" i="5"/>
  <c r="I251" i="5"/>
  <c r="I258" i="5"/>
  <c r="I226" i="5"/>
  <c r="I240" i="5"/>
  <c r="I254" i="5"/>
  <c r="I233" i="5"/>
  <c r="I247" i="5"/>
  <c r="C228" i="5"/>
  <c r="O228" i="5"/>
  <c r="AA228" i="5"/>
  <c r="C235" i="5"/>
  <c r="O235" i="5"/>
  <c r="AA235" i="5"/>
  <c r="C242" i="5"/>
  <c r="O242" i="5"/>
  <c r="AA242" i="5"/>
  <c r="C249" i="5"/>
  <c r="O249" i="5"/>
  <c r="AA249" i="5"/>
  <c r="C256" i="5"/>
  <c r="O256" i="5"/>
  <c r="AA256" i="5"/>
  <c r="I228" i="5"/>
  <c r="U228" i="5"/>
  <c r="AG228" i="5"/>
  <c r="I235" i="5"/>
  <c r="U235" i="5"/>
  <c r="AG235" i="5"/>
  <c r="I242" i="5"/>
  <c r="U242" i="5"/>
  <c r="AG242" i="5"/>
  <c r="I249" i="5"/>
  <c r="U249" i="5"/>
  <c r="AG249" i="5"/>
  <c r="I256" i="5"/>
  <c r="U256" i="5"/>
  <c r="AG256" i="5"/>
  <c r="AG278" i="5" l="1"/>
  <c r="AA278" i="5"/>
  <c r="U278" i="5"/>
  <c r="O278" i="5"/>
  <c r="I278" i="5"/>
  <c r="C278" i="5"/>
  <c r="AG271" i="5"/>
  <c r="AA271" i="5"/>
  <c r="U271" i="5"/>
  <c r="O271" i="5"/>
  <c r="I271" i="5"/>
  <c r="C271" i="5"/>
  <c r="AG264" i="5"/>
  <c r="AA264" i="5"/>
  <c r="U264" i="5"/>
  <c r="O264" i="5"/>
  <c r="I264" i="5"/>
  <c r="C264" i="5"/>
  <c r="AG222" i="5"/>
  <c r="AA222" i="5"/>
  <c r="U222" i="5"/>
  <c r="O222" i="5"/>
  <c r="I222" i="5"/>
  <c r="C222" i="5"/>
  <c r="AG215" i="5"/>
  <c r="AA215" i="5"/>
  <c r="U215" i="5"/>
  <c r="O215" i="5"/>
  <c r="I215" i="5"/>
  <c r="C215" i="5"/>
  <c r="AG208" i="5"/>
  <c r="AA208" i="5"/>
  <c r="U208" i="5"/>
  <c r="O208" i="5"/>
  <c r="I208" i="5"/>
  <c r="C208" i="5"/>
  <c r="AG201" i="5"/>
  <c r="AA201" i="5"/>
  <c r="U201" i="5"/>
  <c r="O201" i="5"/>
  <c r="I201" i="5"/>
  <c r="C201" i="5"/>
  <c r="AG194" i="5"/>
  <c r="AA194" i="5"/>
  <c r="U194" i="5"/>
  <c r="O194" i="5"/>
  <c r="I194" i="5"/>
  <c r="C194" i="5"/>
  <c r="AG187" i="5"/>
  <c r="AA187" i="5"/>
  <c r="U187" i="5"/>
  <c r="O187" i="5"/>
  <c r="I187" i="5"/>
  <c r="C187" i="5"/>
  <c r="AG180" i="5"/>
  <c r="AA180" i="5"/>
  <c r="U180" i="5"/>
  <c r="O180" i="5"/>
  <c r="I180" i="5"/>
  <c r="C180" i="5"/>
  <c r="AG173" i="5"/>
  <c r="AA173" i="5"/>
  <c r="U173" i="5"/>
  <c r="O173" i="5"/>
  <c r="I173" i="5"/>
  <c r="C173" i="5"/>
  <c r="AG166" i="5"/>
  <c r="AA166" i="5"/>
  <c r="U166" i="5"/>
  <c r="O166" i="5"/>
  <c r="I166" i="5"/>
  <c r="C166" i="5"/>
  <c r="AG159" i="5"/>
  <c r="AA159" i="5"/>
  <c r="U159" i="5"/>
  <c r="O159" i="5"/>
  <c r="I159" i="5"/>
  <c r="C159" i="5"/>
  <c r="AG152" i="5"/>
  <c r="AA152" i="5"/>
  <c r="U152" i="5"/>
  <c r="O152" i="5"/>
  <c r="I152" i="5"/>
  <c r="C152" i="5"/>
  <c r="AG145" i="5"/>
  <c r="AA145" i="5"/>
  <c r="U145" i="5"/>
  <c r="O145" i="5"/>
  <c r="I145" i="5"/>
  <c r="C145" i="5"/>
  <c r="AG138" i="5"/>
  <c r="AA138" i="5"/>
  <c r="U138" i="5"/>
  <c r="O138" i="5"/>
  <c r="I138" i="5"/>
  <c r="C138" i="5"/>
  <c r="AG131" i="5"/>
  <c r="AA131" i="5"/>
  <c r="U131" i="5"/>
  <c r="O131" i="5"/>
  <c r="I131" i="5"/>
  <c r="C131" i="5"/>
  <c r="AG124" i="5"/>
  <c r="AA124" i="5"/>
  <c r="U124" i="5"/>
  <c r="O124" i="5"/>
  <c r="I124" i="5"/>
  <c r="C124" i="5"/>
  <c r="AG117" i="5"/>
  <c r="AA117" i="5"/>
  <c r="U117" i="5"/>
  <c r="O117" i="5"/>
  <c r="I117" i="5"/>
  <c r="C117" i="5"/>
  <c r="AG110" i="5"/>
  <c r="AA110" i="5"/>
  <c r="U110" i="5"/>
  <c r="O110" i="5"/>
  <c r="I110" i="5"/>
  <c r="C110" i="5"/>
  <c r="AG103" i="5"/>
  <c r="AA103" i="5"/>
  <c r="U103" i="5"/>
  <c r="O103" i="5"/>
  <c r="I103" i="5"/>
  <c r="C103" i="5"/>
  <c r="AG96" i="5"/>
  <c r="AA96" i="5"/>
  <c r="U96" i="5"/>
  <c r="O96" i="5"/>
  <c r="I96" i="5"/>
  <c r="C96" i="5"/>
  <c r="AG89" i="5"/>
  <c r="AA89" i="5"/>
  <c r="U89" i="5"/>
  <c r="O89" i="5"/>
  <c r="I89" i="5"/>
  <c r="C89" i="5"/>
  <c r="AG82" i="5"/>
  <c r="AA82" i="5"/>
  <c r="U82" i="5"/>
  <c r="O82" i="5"/>
  <c r="I82" i="5"/>
  <c r="C82" i="5"/>
  <c r="AG75" i="5"/>
  <c r="AA75" i="5"/>
  <c r="U75" i="5"/>
  <c r="O75" i="5"/>
  <c r="I75" i="5"/>
  <c r="C75" i="5"/>
  <c r="AG68" i="5"/>
  <c r="AA68" i="5"/>
  <c r="U68" i="5"/>
  <c r="O68" i="5"/>
  <c r="I68" i="5"/>
  <c r="C68" i="5"/>
  <c r="AG61" i="5"/>
  <c r="AA61" i="5"/>
  <c r="U61" i="5"/>
  <c r="O61" i="5"/>
  <c r="I61" i="5"/>
  <c r="C61" i="5"/>
  <c r="AG54" i="5"/>
  <c r="AA54" i="5"/>
  <c r="U54" i="5"/>
  <c r="O54" i="5"/>
  <c r="I54" i="5"/>
  <c r="C54" i="5"/>
  <c r="AG47" i="5"/>
  <c r="AA47" i="5"/>
  <c r="U47" i="5"/>
  <c r="O47" i="5"/>
  <c r="I47" i="5"/>
  <c r="C47" i="5"/>
  <c r="AG40" i="5"/>
  <c r="AA40" i="5"/>
  <c r="U40" i="5"/>
  <c r="O40" i="5"/>
  <c r="I40" i="5"/>
  <c r="C40" i="5"/>
  <c r="AG33" i="5"/>
  <c r="AA33" i="5"/>
  <c r="U33" i="5"/>
  <c r="O33" i="5"/>
  <c r="I33" i="5"/>
  <c r="C33" i="5"/>
  <c r="AG26" i="5"/>
  <c r="AA26" i="5"/>
  <c r="U26" i="5"/>
  <c r="O26" i="5"/>
  <c r="I26" i="5"/>
  <c r="C26" i="5"/>
  <c r="AG19" i="5"/>
  <c r="AA19" i="5"/>
  <c r="U19" i="5"/>
  <c r="O19" i="5"/>
  <c r="I19" i="5"/>
  <c r="C19" i="5"/>
  <c r="AG12" i="5"/>
  <c r="AA12" i="5"/>
  <c r="U12" i="5"/>
  <c r="O12" i="5"/>
  <c r="I12" i="5"/>
  <c r="C12" i="5"/>
  <c r="AG5" i="5"/>
  <c r="AA5" i="5"/>
  <c r="U5" i="5"/>
  <c r="O5" i="5"/>
  <c r="I5" i="5"/>
  <c r="C5" i="5"/>
  <c r="H40" i="7" l="1"/>
  <c r="H28" i="7"/>
  <c r="H16" i="7"/>
  <c r="C40" i="7"/>
  <c r="C28" i="7"/>
  <c r="C16" i="7"/>
  <c r="C4" i="7" l="1"/>
  <c r="C279" i="5"/>
  <c r="C275" i="5"/>
  <c r="C272" i="5"/>
  <c r="C268" i="5"/>
  <c r="C265" i="5"/>
  <c r="C261" i="5"/>
  <c r="C223" i="5"/>
  <c r="C219" i="5"/>
  <c r="C216" i="5"/>
  <c r="C212" i="5"/>
  <c r="C209" i="5"/>
  <c r="C205" i="5"/>
  <c r="C202" i="5"/>
  <c r="C198" i="5"/>
  <c r="C195" i="5"/>
  <c r="C191" i="5"/>
  <c r="C188" i="5"/>
  <c r="C184" i="5"/>
  <c r="O177" i="5"/>
  <c r="C181" i="5"/>
  <c r="C177" i="5"/>
  <c r="C174" i="5"/>
  <c r="C170" i="5"/>
  <c r="C167" i="5"/>
  <c r="C163" i="5"/>
  <c r="C160" i="5"/>
  <c r="C156" i="5"/>
  <c r="C153" i="5"/>
  <c r="C149" i="5"/>
  <c r="C146" i="5"/>
  <c r="C142" i="5"/>
  <c r="C139" i="5"/>
  <c r="C135" i="5"/>
  <c r="C132" i="5"/>
  <c r="C128" i="5"/>
  <c r="C125" i="5"/>
  <c r="C121" i="5"/>
  <c r="I114" i="5"/>
  <c r="C118" i="5"/>
  <c r="C114" i="5"/>
  <c r="I111" i="5"/>
  <c r="C111" i="5"/>
  <c r="C107" i="5"/>
  <c r="I104" i="5"/>
  <c r="C104" i="5"/>
  <c r="C100" i="5"/>
  <c r="I97" i="5"/>
  <c r="C97" i="5"/>
  <c r="C93" i="5"/>
  <c r="C90" i="5"/>
  <c r="C86" i="5"/>
  <c r="C83" i="5"/>
  <c r="C79" i="5"/>
  <c r="C76" i="5"/>
  <c r="C72" i="5"/>
  <c r="C69" i="5"/>
  <c r="C65" i="5"/>
  <c r="C62" i="5"/>
  <c r="C58" i="5"/>
  <c r="C55" i="5"/>
  <c r="C51" i="5"/>
  <c r="C48" i="5"/>
  <c r="C44" i="5"/>
  <c r="C41" i="5"/>
  <c r="C37" i="5"/>
  <c r="C34" i="5"/>
  <c r="C30" i="5"/>
  <c r="C27" i="5"/>
  <c r="C23" i="5"/>
  <c r="C20" i="5"/>
  <c r="C16" i="5"/>
  <c r="C13" i="5"/>
  <c r="A17" i="14"/>
  <c r="C6" i="5"/>
  <c r="H48" i="7"/>
  <c r="H36" i="7"/>
  <c r="H4" i="7"/>
  <c r="C48" i="7"/>
  <c r="C36" i="7"/>
  <c r="BV18" i="14" l="1"/>
  <c r="BU19" i="14"/>
  <c r="BW19" i="14"/>
  <c r="BV20" i="14"/>
  <c r="BU21" i="14"/>
  <c r="BW21" i="14"/>
  <c r="BU18" i="14"/>
  <c r="BV19" i="14"/>
  <c r="BW20" i="14"/>
  <c r="BU22" i="14"/>
  <c r="BW22" i="14"/>
  <c r="BV23" i="14"/>
  <c r="BW18" i="14"/>
  <c r="BU23" i="14"/>
  <c r="BV21" i="14"/>
  <c r="BU20" i="14"/>
  <c r="BW23" i="14"/>
  <c r="BV22" i="14"/>
  <c r="I6" i="5"/>
  <c r="O6" i="5"/>
  <c r="U6" i="5"/>
  <c r="AA6" i="5"/>
  <c r="AG6" i="5"/>
  <c r="AA32" i="5"/>
  <c r="O32" i="5"/>
  <c r="C32" i="5"/>
  <c r="AG32" i="5"/>
  <c r="I32" i="5"/>
  <c r="U32" i="5"/>
  <c r="AI33" i="5"/>
  <c r="AC33" i="5"/>
  <c r="W33" i="5"/>
  <c r="Q33" i="5"/>
  <c r="K33" i="5"/>
  <c r="E33" i="5"/>
  <c r="I30" i="5"/>
  <c r="O30" i="5"/>
  <c r="U30" i="5"/>
  <c r="AA30" i="5"/>
  <c r="AG30" i="5"/>
  <c r="I90" i="5"/>
  <c r="O90" i="5"/>
  <c r="U90" i="5"/>
  <c r="AA90" i="5"/>
  <c r="AG90" i="5"/>
  <c r="I107" i="5"/>
  <c r="O107" i="5"/>
  <c r="U107" i="5"/>
  <c r="AA107" i="5"/>
  <c r="AG107" i="5"/>
  <c r="I118" i="5"/>
  <c r="O118" i="5"/>
  <c r="U118" i="5"/>
  <c r="AA118" i="5"/>
  <c r="AG118" i="5"/>
  <c r="I13" i="5"/>
  <c r="O13" i="5"/>
  <c r="U13" i="5"/>
  <c r="AA13" i="5"/>
  <c r="AG13" i="5"/>
  <c r="I20" i="5"/>
  <c r="O20" i="5"/>
  <c r="U20" i="5"/>
  <c r="AA20" i="5"/>
  <c r="AG20" i="5"/>
  <c r="AA25" i="5"/>
  <c r="O25" i="5"/>
  <c r="C25" i="5"/>
  <c r="U25" i="5"/>
  <c r="AG25" i="5"/>
  <c r="I25" i="5"/>
  <c r="AI26" i="5"/>
  <c r="AC26" i="5"/>
  <c r="W26" i="5"/>
  <c r="Q26" i="5"/>
  <c r="K26" i="5"/>
  <c r="E26" i="5"/>
  <c r="I23" i="5"/>
  <c r="O23" i="5"/>
  <c r="U23" i="5"/>
  <c r="AA23" i="5"/>
  <c r="AG23" i="5"/>
  <c r="I37" i="5"/>
  <c r="O37" i="5"/>
  <c r="U37" i="5"/>
  <c r="AA37" i="5"/>
  <c r="AG37" i="5"/>
  <c r="I44" i="5"/>
  <c r="O44" i="5"/>
  <c r="U44" i="5"/>
  <c r="AA44" i="5"/>
  <c r="AG44" i="5"/>
  <c r="I51" i="5"/>
  <c r="O51" i="5"/>
  <c r="U51" i="5"/>
  <c r="AA51" i="5"/>
  <c r="AG51" i="5"/>
  <c r="I58" i="5"/>
  <c r="O58" i="5"/>
  <c r="U58" i="5"/>
  <c r="AA58" i="5"/>
  <c r="AG58" i="5"/>
  <c r="I69" i="5"/>
  <c r="O69" i="5"/>
  <c r="U69" i="5"/>
  <c r="AA69" i="5"/>
  <c r="AG69" i="5"/>
  <c r="I72" i="5"/>
  <c r="O72" i="5"/>
  <c r="U72" i="5"/>
  <c r="AA72" i="5"/>
  <c r="AG72" i="5"/>
  <c r="I79" i="5"/>
  <c r="O79" i="5"/>
  <c r="U79" i="5"/>
  <c r="AA79" i="5"/>
  <c r="AG79" i="5"/>
  <c r="I93" i="5"/>
  <c r="O93" i="5"/>
  <c r="U93" i="5"/>
  <c r="AA93" i="5"/>
  <c r="AG93" i="5"/>
  <c r="I100" i="5"/>
  <c r="O100" i="5"/>
  <c r="U100" i="5"/>
  <c r="AA100" i="5"/>
  <c r="AG100" i="5"/>
  <c r="I121" i="5"/>
  <c r="O121" i="5"/>
  <c r="U121" i="5"/>
  <c r="AA121" i="5"/>
  <c r="AG121" i="5"/>
  <c r="I128" i="5"/>
  <c r="O128" i="5"/>
  <c r="U128" i="5"/>
  <c r="AA128" i="5"/>
  <c r="AG128" i="5"/>
  <c r="I139" i="5"/>
  <c r="O139" i="5"/>
  <c r="U139" i="5"/>
  <c r="AA139" i="5"/>
  <c r="AG139" i="5"/>
  <c r="I142" i="5"/>
  <c r="O142" i="5"/>
  <c r="U142" i="5"/>
  <c r="AA142" i="5"/>
  <c r="AG142" i="5"/>
  <c r="I153" i="5"/>
  <c r="O153" i="5"/>
  <c r="U153" i="5"/>
  <c r="AA153" i="5"/>
  <c r="AG153" i="5"/>
  <c r="I156" i="5"/>
  <c r="O156" i="5"/>
  <c r="U156" i="5"/>
  <c r="AA156" i="5"/>
  <c r="AG156" i="5"/>
  <c r="I163" i="5"/>
  <c r="O163" i="5"/>
  <c r="U163" i="5"/>
  <c r="AA163" i="5"/>
  <c r="AG163" i="5"/>
  <c r="I170" i="5"/>
  <c r="O170" i="5"/>
  <c r="U170" i="5"/>
  <c r="AA170" i="5"/>
  <c r="AG170" i="5"/>
  <c r="I181" i="5"/>
  <c r="U181" i="5"/>
  <c r="AA181" i="5"/>
  <c r="AG181" i="5"/>
  <c r="I188" i="5"/>
  <c r="U188" i="5"/>
  <c r="AA188" i="5"/>
  <c r="AG188" i="5"/>
  <c r="I195" i="5"/>
  <c r="U195" i="5"/>
  <c r="AA195" i="5"/>
  <c r="AG195" i="5"/>
  <c r="I198" i="5"/>
  <c r="O198" i="5"/>
  <c r="U198" i="5"/>
  <c r="AA198" i="5"/>
  <c r="AG198" i="5"/>
  <c r="I209" i="5"/>
  <c r="U209" i="5"/>
  <c r="AA209" i="5"/>
  <c r="AG209" i="5"/>
  <c r="I216" i="5"/>
  <c r="U216" i="5"/>
  <c r="AA216" i="5"/>
  <c r="AG216" i="5"/>
  <c r="I223" i="5"/>
  <c r="U223" i="5"/>
  <c r="AA223" i="5"/>
  <c r="AG223" i="5"/>
  <c r="I265" i="5"/>
  <c r="U265" i="5"/>
  <c r="AA265" i="5"/>
  <c r="AG265" i="5"/>
  <c r="I268" i="5"/>
  <c r="O268" i="5"/>
  <c r="U268" i="5"/>
  <c r="AA268" i="5"/>
  <c r="AG268" i="5"/>
  <c r="I279" i="5"/>
  <c r="O279" i="5"/>
  <c r="U279" i="5"/>
  <c r="AA279" i="5"/>
  <c r="AG279" i="5"/>
  <c r="H12" i="7"/>
  <c r="AA4" i="5"/>
  <c r="O4" i="5"/>
  <c r="C4" i="5"/>
  <c r="AG4" i="5"/>
  <c r="U4" i="5"/>
  <c r="I4" i="5"/>
  <c r="AI5" i="5"/>
  <c r="AC5" i="5"/>
  <c r="W5" i="5"/>
  <c r="Q5" i="5"/>
  <c r="K5" i="5"/>
  <c r="E5" i="5"/>
  <c r="C2" i="5"/>
  <c r="I2" i="5"/>
  <c r="O2" i="5"/>
  <c r="U2" i="5"/>
  <c r="AA2" i="5"/>
  <c r="AG2" i="5"/>
  <c r="AI12" i="5"/>
  <c r="AC12" i="5"/>
  <c r="W12" i="5"/>
  <c r="Q12" i="5"/>
  <c r="K12" i="5"/>
  <c r="E12" i="5"/>
  <c r="C9" i="5"/>
  <c r="I9" i="5"/>
  <c r="O9" i="5"/>
  <c r="U9" i="5"/>
  <c r="AA9" i="5"/>
  <c r="AG9" i="5"/>
  <c r="AA18" i="5"/>
  <c r="O18" i="5"/>
  <c r="C18" i="5"/>
  <c r="AG18" i="5"/>
  <c r="I18" i="5"/>
  <c r="U18" i="5"/>
  <c r="AI19" i="5"/>
  <c r="AC19" i="5"/>
  <c r="W19" i="5"/>
  <c r="Q19" i="5"/>
  <c r="K19" i="5"/>
  <c r="E19" i="5"/>
  <c r="I16" i="5"/>
  <c r="O16" i="5"/>
  <c r="U16" i="5"/>
  <c r="AA16" i="5"/>
  <c r="AG16" i="5"/>
  <c r="I27" i="5"/>
  <c r="O27" i="5"/>
  <c r="U27" i="5"/>
  <c r="AA27" i="5"/>
  <c r="AG27" i="5"/>
  <c r="I34" i="5"/>
  <c r="O34" i="5"/>
  <c r="U34" i="5"/>
  <c r="AA34" i="5"/>
  <c r="AG34" i="5"/>
  <c r="I41" i="5"/>
  <c r="O41" i="5"/>
  <c r="U41" i="5"/>
  <c r="AA41" i="5"/>
  <c r="AG41" i="5"/>
  <c r="I48" i="5"/>
  <c r="O48" i="5"/>
  <c r="U48" i="5"/>
  <c r="AA48" i="5"/>
  <c r="AG48" i="5"/>
  <c r="I55" i="5"/>
  <c r="O55" i="5"/>
  <c r="U55" i="5"/>
  <c r="AA55" i="5"/>
  <c r="AG55" i="5"/>
  <c r="I62" i="5"/>
  <c r="O62" i="5"/>
  <c r="U62" i="5"/>
  <c r="AA62" i="5"/>
  <c r="AG62" i="5"/>
  <c r="I65" i="5"/>
  <c r="O65" i="5"/>
  <c r="U65" i="5"/>
  <c r="AA65" i="5"/>
  <c r="AG65" i="5"/>
  <c r="I76" i="5"/>
  <c r="O76" i="5"/>
  <c r="U76" i="5"/>
  <c r="AA76" i="5"/>
  <c r="AG76" i="5"/>
  <c r="I83" i="5"/>
  <c r="O83" i="5"/>
  <c r="U83" i="5"/>
  <c r="AA83" i="5"/>
  <c r="AG83" i="5"/>
  <c r="I86" i="5"/>
  <c r="O86" i="5"/>
  <c r="U86" i="5"/>
  <c r="AA86" i="5"/>
  <c r="AG86" i="5"/>
  <c r="O97" i="5"/>
  <c r="U97" i="5"/>
  <c r="AA97" i="5"/>
  <c r="AG97" i="5"/>
  <c r="O104" i="5"/>
  <c r="U104" i="5"/>
  <c r="AA104" i="5"/>
  <c r="AG104" i="5"/>
  <c r="O111" i="5"/>
  <c r="U111" i="5"/>
  <c r="AA111" i="5"/>
  <c r="AG111" i="5"/>
  <c r="O114" i="5"/>
  <c r="U114" i="5"/>
  <c r="AA114" i="5"/>
  <c r="AG114" i="5"/>
  <c r="I125" i="5"/>
  <c r="O125" i="5"/>
  <c r="U125" i="5"/>
  <c r="AA125" i="5"/>
  <c r="AG125" i="5"/>
  <c r="I132" i="5"/>
  <c r="O132" i="5"/>
  <c r="U132" i="5"/>
  <c r="AA132" i="5"/>
  <c r="AG132" i="5"/>
  <c r="I135" i="5"/>
  <c r="O135" i="5"/>
  <c r="U135" i="5"/>
  <c r="AA135" i="5"/>
  <c r="AG135" i="5"/>
  <c r="I146" i="5"/>
  <c r="O146" i="5"/>
  <c r="U146" i="5"/>
  <c r="AA146" i="5"/>
  <c r="AG146" i="5"/>
  <c r="I149" i="5"/>
  <c r="O149" i="5"/>
  <c r="U149" i="5"/>
  <c r="AA149" i="5"/>
  <c r="AG149" i="5"/>
  <c r="I160" i="5"/>
  <c r="O160" i="5"/>
  <c r="U160" i="5"/>
  <c r="AA160" i="5"/>
  <c r="AG160" i="5"/>
  <c r="I167" i="5"/>
  <c r="U167" i="5"/>
  <c r="AA167" i="5"/>
  <c r="AG167" i="5"/>
  <c r="I174" i="5"/>
  <c r="U174" i="5"/>
  <c r="AA174" i="5"/>
  <c r="AG174" i="5"/>
  <c r="I177" i="5"/>
  <c r="U177" i="5"/>
  <c r="AA177" i="5"/>
  <c r="AG177" i="5"/>
  <c r="I184" i="5"/>
  <c r="O184" i="5"/>
  <c r="U184" i="5"/>
  <c r="AA184" i="5"/>
  <c r="AG184" i="5"/>
  <c r="I191" i="5"/>
  <c r="O191" i="5"/>
  <c r="U191" i="5"/>
  <c r="AA191" i="5"/>
  <c r="AG191" i="5"/>
  <c r="I202" i="5"/>
  <c r="U202" i="5"/>
  <c r="AA202" i="5"/>
  <c r="AG202" i="5"/>
  <c r="I205" i="5"/>
  <c r="O205" i="5"/>
  <c r="U205" i="5"/>
  <c r="AA205" i="5"/>
  <c r="AG205" i="5"/>
  <c r="I212" i="5"/>
  <c r="O212" i="5"/>
  <c r="U212" i="5"/>
  <c r="AA212" i="5"/>
  <c r="AG212" i="5"/>
  <c r="I219" i="5"/>
  <c r="O219" i="5"/>
  <c r="U219" i="5"/>
  <c r="AA219" i="5"/>
  <c r="AG219" i="5"/>
  <c r="I261" i="5"/>
  <c r="O261" i="5"/>
  <c r="U261" i="5"/>
  <c r="AA261" i="5"/>
  <c r="AG261" i="5"/>
  <c r="I272" i="5"/>
  <c r="O272" i="5"/>
  <c r="U272" i="5"/>
  <c r="AA272" i="5"/>
  <c r="AG272" i="5"/>
  <c r="I275" i="5"/>
  <c r="O275" i="5"/>
  <c r="U275" i="5"/>
  <c r="AA275" i="5"/>
  <c r="AG275" i="5"/>
  <c r="AG74" i="5"/>
  <c r="U74" i="5"/>
  <c r="I74" i="5"/>
  <c r="AA74" i="5"/>
  <c r="O74" i="5"/>
  <c r="C74" i="5"/>
  <c r="AG81" i="5"/>
  <c r="U81" i="5"/>
  <c r="I81" i="5"/>
  <c r="AA81" i="5"/>
  <c r="O81" i="5"/>
  <c r="C81" i="5"/>
  <c r="AG102" i="5"/>
  <c r="U102" i="5"/>
  <c r="I102" i="5"/>
  <c r="AA102" i="5"/>
  <c r="O102" i="5"/>
  <c r="C102" i="5"/>
  <c r="AG109" i="5"/>
  <c r="U109" i="5"/>
  <c r="I109" i="5"/>
  <c r="AA109" i="5"/>
  <c r="O109" i="5"/>
  <c r="C109" i="5"/>
  <c r="AG123" i="5"/>
  <c r="U123" i="5"/>
  <c r="I123" i="5"/>
  <c r="AA123" i="5"/>
  <c r="O123" i="5"/>
  <c r="C123" i="5"/>
  <c r="AG130" i="5"/>
  <c r="U130" i="5"/>
  <c r="I130" i="5"/>
  <c r="AA130" i="5"/>
  <c r="O130" i="5"/>
  <c r="C130" i="5"/>
  <c r="AG144" i="5"/>
  <c r="U144" i="5"/>
  <c r="I144" i="5"/>
  <c r="AA144" i="5"/>
  <c r="O144" i="5"/>
  <c r="C144" i="5"/>
  <c r="AG158" i="5"/>
  <c r="U158" i="5"/>
  <c r="I158" i="5"/>
  <c r="AA158" i="5"/>
  <c r="O158" i="5"/>
  <c r="C158" i="5"/>
  <c r="AG165" i="5"/>
  <c r="U165" i="5"/>
  <c r="I165" i="5"/>
  <c r="AA165" i="5"/>
  <c r="O165" i="5"/>
  <c r="C165" i="5"/>
  <c r="AG172" i="5"/>
  <c r="U172" i="5"/>
  <c r="I172" i="5"/>
  <c r="AA172" i="5"/>
  <c r="O172" i="5"/>
  <c r="C172" i="5"/>
  <c r="AG179" i="5"/>
  <c r="U179" i="5"/>
  <c r="I179" i="5"/>
  <c r="AA179" i="5"/>
  <c r="O179" i="5"/>
  <c r="C179" i="5"/>
  <c r="AG200" i="5"/>
  <c r="U200" i="5"/>
  <c r="I200" i="5"/>
  <c r="AA200" i="5"/>
  <c r="O200" i="5"/>
  <c r="C200" i="5"/>
  <c r="AG270" i="5"/>
  <c r="U270" i="5"/>
  <c r="I270" i="5"/>
  <c r="AA270" i="5"/>
  <c r="O270" i="5"/>
  <c r="C270" i="5"/>
  <c r="AG88" i="5"/>
  <c r="U88" i="5"/>
  <c r="I88" i="5"/>
  <c r="AA88" i="5"/>
  <c r="O88" i="5"/>
  <c r="C88" i="5"/>
  <c r="AG95" i="5"/>
  <c r="U95" i="5"/>
  <c r="I95" i="5"/>
  <c r="AA95" i="5"/>
  <c r="O95" i="5"/>
  <c r="C95" i="5"/>
  <c r="AG116" i="5"/>
  <c r="U116" i="5"/>
  <c r="I116" i="5"/>
  <c r="AA116" i="5"/>
  <c r="O116" i="5"/>
  <c r="C116" i="5"/>
  <c r="AG137" i="5"/>
  <c r="U137" i="5"/>
  <c r="I137" i="5"/>
  <c r="AA137" i="5"/>
  <c r="O137" i="5"/>
  <c r="C137" i="5"/>
  <c r="AG151" i="5"/>
  <c r="U151" i="5"/>
  <c r="I151" i="5"/>
  <c r="AA151" i="5"/>
  <c r="O151" i="5"/>
  <c r="C151" i="5"/>
  <c r="AG186" i="5"/>
  <c r="U186" i="5"/>
  <c r="I186" i="5"/>
  <c r="AA186" i="5"/>
  <c r="O186" i="5"/>
  <c r="C186" i="5"/>
  <c r="AG193" i="5"/>
  <c r="U193" i="5"/>
  <c r="I193" i="5"/>
  <c r="AA193" i="5"/>
  <c r="O193" i="5"/>
  <c r="C193" i="5"/>
  <c r="AG207" i="5"/>
  <c r="U207" i="5"/>
  <c r="I207" i="5"/>
  <c r="AA207" i="5"/>
  <c r="O207" i="5"/>
  <c r="C207" i="5"/>
  <c r="AG214" i="5"/>
  <c r="U214" i="5"/>
  <c r="I214" i="5"/>
  <c r="AA214" i="5"/>
  <c r="O214" i="5"/>
  <c r="C214" i="5"/>
  <c r="AG221" i="5"/>
  <c r="U221" i="5"/>
  <c r="I221" i="5"/>
  <c r="AA221" i="5"/>
  <c r="O221" i="5"/>
  <c r="C221" i="5"/>
  <c r="AG263" i="5"/>
  <c r="U263" i="5"/>
  <c r="I263" i="5"/>
  <c r="AA263" i="5"/>
  <c r="O263" i="5"/>
  <c r="C263" i="5"/>
  <c r="AG53" i="5"/>
  <c r="U53" i="5"/>
  <c r="I53" i="5"/>
  <c r="AA53" i="5"/>
  <c r="O53" i="5"/>
  <c r="C53" i="5"/>
  <c r="AG46" i="5"/>
  <c r="U46" i="5"/>
  <c r="I46" i="5"/>
  <c r="AA46" i="5"/>
  <c r="O46" i="5"/>
  <c r="C46" i="5"/>
  <c r="AG60" i="5"/>
  <c r="U60" i="5"/>
  <c r="I60" i="5"/>
  <c r="AA60" i="5"/>
  <c r="O60" i="5"/>
  <c r="C60" i="5"/>
  <c r="AG67" i="5"/>
  <c r="U67" i="5"/>
  <c r="I67" i="5"/>
  <c r="AA67" i="5"/>
  <c r="O67" i="5"/>
  <c r="C67" i="5"/>
  <c r="AI124" i="5"/>
  <c r="AC124" i="5"/>
  <c r="W124" i="5"/>
  <c r="Q124" i="5"/>
  <c r="K124" i="5"/>
  <c r="E124" i="5"/>
  <c r="AI131" i="5"/>
  <c r="AC131" i="5"/>
  <c r="W131" i="5"/>
  <c r="Q131" i="5"/>
  <c r="K131" i="5"/>
  <c r="E131" i="5"/>
  <c r="AI145" i="5"/>
  <c r="AC145" i="5"/>
  <c r="W145" i="5"/>
  <c r="Q145" i="5"/>
  <c r="K145" i="5"/>
  <c r="E145" i="5"/>
  <c r="AI159" i="5"/>
  <c r="AC159" i="5"/>
  <c r="W159" i="5"/>
  <c r="Q159" i="5"/>
  <c r="K159" i="5"/>
  <c r="E159" i="5"/>
  <c r="AI166" i="5"/>
  <c r="AC166" i="5"/>
  <c r="W166" i="5"/>
  <c r="Q166" i="5"/>
  <c r="K166" i="5"/>
  <c r="E166" i="5"/>
  <c r="AI173" i="5"/>
  <c r="AC173" i="5"/>
  <c r="W173" i="5"/>
  <c r="Q173" i="5"/>
  <c r="K173" i="5"/>
  <c r="E173" i="5"/>
  <c r="AI180" i="5"/>
  <c r="AC180" i="5"/>
  <c r="W180" i="5"/>
  <c r="Q180" i="5"/>
  <c r="K180" i="5"/>
  <c r="E180" i="5"/>
  <c r="AI201" i="5"/>
  <c r="AC201" i="5"/>
  <c r="W201" i="5"/>
  <c r="Q201" i="5"/>
  <c r="K201" i="5"/>
  <c r="E201" i="5"/>
  <c r="AI271" i="5"/>
  <c r="AC271" i="5"/>
  <c r="W271" i="5"/>
  <c r="Q271" i="5"/>
  <c r="K271" i="5"/>
  <c r="E271" i="5"/>
  <c r="AI138" i="5"/>
  <c r="AC138" i="5"/>
  <c r="W138" i="5"/>
  <c r="Q138" i="5"/>
  <c r="K138" i="5"/>
  <c r="E138" i="5"/>
  <c r="AI152" i="5"/>
  <c r="AC152" i="5"/>
  <c r="W152" i="5"/>
  <c r="Q152" i="5"/>
  <c r="K152" i="5"/>
  <c r="E152" i="5"/>
  <c r="AI187" i="5"/>
  <c r="AC187" i="5"/>
  <c r="W187" i="5"/>
  <c r="Q187" i="5"/>
  <c r="K187" i="5"/>
  <c r="E187" i="5"/>
  <c r="AI194" i="5"/>
  <c r="AC194" i="5"/>
  <c r="W194" i="5"/>
  <c r="Q194" i="5"/>
  <c r="K194" i="5"/>
  <c r="E194" i="5"/>
  <c r="AI208" i="5"/>
  <c r="AC208" i="5"/>
  <c r="W208" i="5"/>
  <c r="Q208" i="5"/>
  <c r="K208" i="5"/>
  <c r="E208" i="5"/>
  <c r="AI215" i="5"/>
  <c r="AC215" i="5"/>
  <c r="W215" i="5"/>
  <c r="Q215" i="5"/>
  <c r="K215" i="5"/>
  <c r="E215" i="5"/>
  <c r="AI222" i="5"/>
  <c r="AC222" i="5"/>
  <c r="W222" i="5"/>
  <c r="Q222" i="5"/>
  <c r="K222" i="5"/>
  <c r="E222" i="5"/>
  <c r="AI264" i="5"/>
  <c r="AC264" i="5"/>
  <c r="W264" i="5"/>
  <c r="Q264" i="5"/>
  <c r="K264" i="5"/>
  <c r="E264" i="5"/>
  <c r="AI117" i="5"/>
  <c r="AC117" i="5"/>
  <c r="W117" i="5"/>
  <c r="Q117" i="5"/>
  <c r="K117" i="5"/>
  <c r="E117" i="5"/>
  <c r="AI110" i="5"/>
  <c r="AC110" i="5"/>
  <c r="W110" i="5"/>
  <c r="Q110" i="5"/>
  <c r="K110" i="5"/>
  <c r="E110" i="5"/>
  <c r="AI103" i="5"/>
  <c r="AC103" i="5"/>
  <c r="W103" i="5"/>
  <c r="Q103" i="5"/>
  <c r="K103" i="5"/>
  <c r="E103" i="5"/>
  <c r="AI40" i="5"/>
  <c r="Q40" i="5"/>
  <c r="E40" i="5"/>
  <c r="AC40" i="5"/>
  <c r="W40" i="5"/>
  <c r="K40" i="5"/>
  <c r="AC47" i="5"/>
  <c r="W47" i="5"/>
  <c r="K47" i="5"/>
  <c r="AI47" i="5"/>
  <c r="Q47" i="5"/>
  <c r="E47" i="5"/>
  <c r="AC54" i="5"/>
  <c r="Q54" i="5"/>
  <c r="E54" i="5"/>
  <c r="AI54" i="5"/>
  <c r="W54" i="5"/>
  <c r="K54" i="5"/>
  <c r="AC61" i="5"/>
  <c r="W61" i="5"/>
  <c r="K61" i="5"/>
  <c r="AI61" i="5"/>
  <c r="Q61" i="5"/>
  <c r="E61" i="5"/>
  <c r="AI75" i="5"/>
  <c r="AC75" i="5"/>
  <c r="Q75" i="5"/>
  <c r="K75" i="5"/>
  <c r="E75" i="5"/>
  <c r="W75" i="5"/>
  <c r="AI82" i="5"/>
  <c r="W82" i="5"/>
  <c r="Q82" i="5"/>
  <c r="K82" i="5"/>
  <c r="E82" i="5"/>
  <c r="AC82" i="5"/>
  <c r="AC68" i="5"/>
  <c r="K68" i="5"/>
  <c r="AI68" i="5"/>
  <c r="W68" i="5"/>
  <c r="Q68" i="5"/>
  <c r="E68" i="5"/>
  <c r="AI89" i="5"/>
  <c r="AC89" i="5"/>
  <c r="W89" i="5"/>
  <c r="Q89" i="5"/>
  <c r="K89" i="5"/>
  <c r="E89" i="5"/>
  <c r="AI96" i="5"/>
  <c r="AC96" i="5"/>
  <c r="W96" i="5"/>
  <c r="Q96" i="5"/>
  <c r="K96" i="5"/>
  <c r="E96" i="5"/>
  <c r="AG136" i="5"/>
  <c r="U136" i="5"/>
  <c r="I136" i="5"/>
  <c r="AA136" i="5"/>
  <c r="O136" i="5"/>
  <c r="C136" i="5"/>
  <c r="AG150" i="5"/>
  <c r="U150" i="5"/>
  <c r="I150" i="5"/>
  <c r="AA150" i="5"/>
  <c r="O150" i="5"/>
  <c r="C150" i="5"/>
  <c r="AG185" i="5"/>
  <c r="U185" i="5"/>
  <c r="I185" i="5"/>
  <c r="AA185" i="5"/>
  <c r="O185" i="5"/>
  <c r="C185" i="5"/>
  <c r="AG192" i="5"/>
  <c r="U192" i="5"/>
  <c r="I192" i="5"/>
  <c r="AA192" i="5"/>
  <c r="O192" i="5"/>
  <c r="C192" i="5"/>
  <c r="AG206" i="5"/>
  <c r="U206" i="5"/>
  <c r="I206" i="5"/>
  <c r="AA206" i="5"/>
  <c r="O206" i="5"/>
  <c r="C206" i="5"/>
  <c r="AG213" i="5"/>
  <c r="U213" i="5"/>
  <c r="I213" i="5"/>
  <c r="AA213" i="5"/>
  <c r="O213" i="5"/>
  <c r="C213" i="5"/>
  <c r="AG220" i="5"/>
  <c r="U220" i="5"/>
  <c r="I220" i="5"/>
  <c r="AA220" i="5"/>
  <c r="O220" i="5"/>
  <c r="C220" i="5"/>
  <c r="AG262" i="5"/>
  <c r="U262" i="5"/>
  <c r="I262" i="5"/>
  <c r="AA262" i="5"/>
  <c r="O262" i="5"/>
  <c r="C262" i="5"/>
  <c r="AG122" i="5"/>
  <c r="U122" i="5"/>
  <c r="I122" i="5"/>
  <c r="AA122" i="5"/>
  <c r="O122" i="5"/>
  <c r="C122" i="5"/>
  <c r="AG129" i="5"/>
  <c r="U129" i="5"/>
  <c r="I129" i="5"/>
  <c r="AA129" i="5"/>
  <c r="O129" i="5"/>
  <c r="C129" i="5"/>
  <c r="AG143" i="5"/>
  <c r="U143" i="5"/>
  <c r="I143" i="5"/>
  <c r="AA143" i="5"/>
  <c r="O143" i="5"/>
  <c r="C143" i="5"/>
  <c r="AG157" i="5"/>
  <c r="U157" i="5"/>
  <c r="I157" i="5"/>
  <c r="AA157" i="5"/>
  <c r="O157" i="5"/>
  <c r="C157" i="5"/>
  <c r="AG164" i="5"/>
  <c r="U164" i="5"/>
  <c r="I164" i="5"/>
  <c r="AA164" i="5"/>
  <c r="O164" i="5"/>
  <c r="C164" i="5"/>
  <c r="AG171" i="5"/>
  <c r="U171" i="5"/>
  <c r="I171" i="5"/>
  <c r="AA171" i="5"/>
  <c r="O171" i="5"/>
  <c r="C171" i="5"/>
  <c r="AG178" i="5"/>
  <c r="U178" i="5"/>
  <c r="I178" i="5"/>
  <c r="AA178" i="5"/>
  <c r="O178" i="5"/>
  <c r="C178" i="5"/>
  <c r="AG199" i="5"/>
  <c r="U199" i="5"/>
  <c r="I199" i="5"/>
  <c r="AA199" i="5"/>
  <c r="O199" i="5"/>
  <c r="C199" i="5"/>
  <c r="AG269" i="5"/>
  <c r="U269" i="5"/>
  <c r="I269" i="5"/>
  <c r="AA269" i="5"/>
  <c r="O269" i="5"/>
  <c r="C269" i="5"/>
  <c r="AG115" i="5"/>
  <c r="U115" i="5"/>
  <c r="I115" i="5"/>
  <c r="AA115" i="5"/>
  <c r="O115" i="5"/>
  <c r="C115" i="5"/>
  <c r="AG108" i="5"/>
  <c r="U108" i="5"/>
  <c r="I108" i="5"/>
  <c r="AA108" i="5"/>
  <c r="O108" i="5"/>
  <c r="C108" i="5"/>
  <c r="AG101" i="5"/>
  <c r="U101" i="5"/>
  <c r="I101" i="5"/>
  <c r="AA101" i="5"/>
  <c r="O101" i="5"/>
  <c r="C101" i="5"/>
  <c r="AA87" i="5"/>
  <c r="O87" i="5"/>
  <c r="C87" i="5"/>
  <c r="AG87" i="5"/>
  <c r="U87" i="5"/>
  <c r="I87" i="5"/>
  <c r="AA94" i="5"/>
  <c r="O94" i="5"/>
  <c r="C94" i="5"/>
  <c r="AG94" i="5"/>
  <c r="U94" i="5"/>
  <c r="I94" i="5"/>
  <c r="AA31" i="5"/>
  <c r="O31" i="5"/>
  <c r="C31" i="5"/>
  <c r="AG31" i="5"/>
  <c r="U31" i="5"/>
  <c r="I31" i="5"/>
  <c r="AA80" i="5"/>
  <c r="O80" i="5"/>
  <c r="C80" i="5"/>
  <c r="AG80" i="5"/>
  <c r="U80" i="5"/>
  <c r="I80" i="5"/>
  <c r="AG24" i="5"/>
  <c r="U24" i="5"/>
  <c r="I24" i="5"/>
  <c r="AA24" i="5"/>
  <c r="O24" i="5"/>
  <c r="C24" i="5"/>
  <c r="AG17" i="5"/>
  <c r="U17" i="5"/>
  <c r="I17" i="5"/>
  <c r="AA17" i="5"/>
  <c r="O17" i="5"/>
  <c r="C17" i="5"/>
  <c r="AG10" i="5"/>
  <c r="U10" i="5"/>
  <c r="I10" i="5"/>
  <c r="AA10" i="5"/>
  <c r="O10" i="5"/>
  <c r="C10" i="5"/>
  <c r="AA3" i="5"/>
  <c r="O3" i="5"/>
  <c r="C3" i="5"/>
  <c r="AG3" i="5"/>
  <c r="U3" i="5"/>
  <c r="I3" i="5"/>
  <c r="AG73" i="5"/>
  <c r="U73" i="5"/>
  <c r="I73" i="5"/>
  <c r="AA73" i="5"/>
  <c r="O73" i="5"/>
  <c r="C73" i="5"/>
  <c r="AG66" i="5"/>
  <c r="U66" i="5"/>
  <c r="I66" i="5"/>
  <c r="AA66" i="5"/>
  <c r="O66" i="5"/>
  <c r="C66" i="5"/>
  <c r="AG59" i="5"/>
  <c r="U59" i="5"/>
  <c r="I59" i="5"/>
  <c r="AA59" i="5"/>
  <c r="O59" i="5"/>
  <c r="C59" i="5"/>
  <c r="AG52" i="5"/>
  <c r="U52" i="5"/>
  <c r="I52" i="5"/>
  <c r="AA52" i="5"/>
  <c r="O52" i="5"/>
  <c r="C52" i="5"/>
  <c r="AG45" i="5"/>
  <c r="U45" i="5"/>
  <c r="I45" i="5"/>
  <c r="AA45" i="5"/>
  <c r="O45" i="5"/>
  <c r="C45" i="5"/>
  <c r="AG38" i="5"/>
  <c r="U38" i="5"/>
  <c r="I38" i="5"/>
  <c r="AA38" i="5"/>
  <c r="O38" i="5"/>
  <c r="C38" i="5"/>
  <c r="AG39" i="5"/>
  <c r="U39" i="5"/>
  <c r="I39" i="5"/>
  <c r="AA39" i="5"/>
  <c r="O39" i="5"/>
  <c r="C39" i="5"/>
  <c r="AI278" i="5"/>
  <c r="AC278" i="5"/>
  <c r="W278" i="5"/>
  <c r="Q278" i="5"/>
  <c r="K278" i="5"/>
  <c r="E278" i="5"/>
  <c r="AG277" i="5"/>
  <c r="U277" i="5"/>
  <c r="I277" i="5"/>
  <c r="AA277" i="5"/>
  <c r="O277" i="5"/>
  <c r="C277" i="5"/>
  <c r="AG276" i="5"/>
  <c r="U276" i="5"/>
  <c r="I276" i="5"/>
  <c r="AA276" i="5"/>
  <c r="O276" i="5"/>
  <c r="C276" i="5"/>
  <c r="AG11" i="5"/>
  <c r="U11" i="5"/>
  <c r="I11" i="5"/>
  <c r="AA11" i="5"/>
  <c r="C11" i="5"/>
  <c r="O11" i="5"/>
  <c r="C24" i="7"/>
  <c r="H24" i="7"/>
  <c r="CD16" i="14"/>
  <c r="C12" i="7" l="1"/>
  <c r="D6" i="7"/>
  <c r="B6" i="7"/>
  <c r="C6" i="7"/>
  <c r="G6" i="7"/>
  <c r="C9" i="7"/>
  <c r="I6" i="7"/>
  <c r="D42" i="7"/>
  <c r="H6" i="7"/>
  <c r="B31" i="7"/>
  <c r="B42" i="7"/>
  <c r="G42" i="7"/>
  <c r="I42" i="7"/>
  <c r="H42" i="7"/>
  <c r="G30" i="7"/>
  <c r="H30" i="7"/>
  <c r="H31" i="7"/>
  <c r="I30" i="7"/>
  <c r="C43" i="7"/>
  <c r="C42" i="7"/>
  <c r="B43" i="7"/>
  <c r="D43" i="7"/>
  <c r="C30" i="7"/>
  <c r="B30" i="7"/>
  <c r="D30" i="7"/>
  <c r="C31" i="7"/>
  <c r="D31" i="7"/>
  <c r="B18" i="7"/>
  <c r="D8" i="7"/>
  <c r="D9" i="7"/>
  <c r="AY10" i="14"/>
  <c r="C8" i="7"/>
  <c r="D18" i="7"/>
  <c r="K10" i="14"/>
  <c r="C45" i="7"/>
  <c r="B47" i="7"/>
  <c r="G32" i="7"/>
  <c r="I7" i="7"/>
  <c r="G7" i="7"/>
  <c r="B10" i="14"/>
  <c r="E10" i="14"/>
  <c r="L10" i="14"/>
  <c r="O10" i="14"/>
  <c r="A11" i="14"/>
  <c r="AY11" i="14"/>
  <c r="G45" i="7"/>
  <c r="D45" i="7"/>
  <c r="D33" i="7"/>
  <c r="C21" i="7"/>
  <c r="D47" i="7"/>
  <c r="B7" i="7"/>
  <c r="C7" i="7"/>
  <c r="D7" i="7"/>
  <c r="B9" i="7"/>
  <c r="B8" i="7"/>
  <c r="C18" i="7"/>
  <c r="G33" i="7"/>
  <c r="G31" i="7"/>
  <c r="I31" i="7"/>
  <c r="I10" i="7"/>
  <c r="C10" i="14"/>
  <c r="M10" i="14"/>
  <c r="K11" i="14"/>
  <c r="A10" i="14"/>
  <c r="C34" i="7"/>
  <c r="B22" i="7"/>
  <c r="G46" i="7"/>
  <c r="H43" i="7"/>
  <c r="B46" i="7"/>
  <c r="B32" i="7"/>
  <c r="B10" i="7"/>
  <c r="I33" i="7"/>
  <c r="G34" i="7"/>
  <c r="H11" i="7"/>
  <c r="I43" i="7"/>
  <c r="C23" i="7"/>
  <c r="H33" i="7"/>
  <c r="H44" i="7"/>
  <c r="G44" i="7"/>
  <c r="B44" i="7"/>
  <c r="D34" i="7"/>
  <c r="C11" i="7"/>
  <c r="D23" i="7"/>
  <c r="I35" i="7"/>
  <c r="I11" i="7"/>
  <c r="H46" i="7"/>
  <c r="C46" i="7"/>
  <c r="C44" i="7"/>
  <c r="C32" i="7"/>
  <c r="I44" i="7"/>
  <c r="D44" i="7"/>
  <c r="B45" i="7"/>
  <c r="H34" i="7"/>
  <c r="G18" i="7"/>
  <c r="H23" i="7"/>
  <c r="I23" i="7"/>
  <c r="H18" i="7"/>
  <c r="G23" i="7"/>
  <c r="I21" i="7"/>
  <c r="H21" i="7"/>
  <c r="G21" i="7"/>
  <c r="I20" i="7"/>
  <c r="H20" i="7"/>
  <c r="I22" i="7"/>
  <c r="G20" i="7"/>
  <c r="I19" i="7"/>
  <c r="H22" i="7"/>
  <c r="H19" i="7"/>
  <c r="G22" i="7"/>
  <c r="G19" i="7"/>
  <c r="I18" i="7"/>
  <c r="I46" i="7"/>
  <c r="D46" i="7"/>
  <c r="D32" i="7"/>
  <c r="D10" i="7"/>
  <c r="D11" i="7"/>
  <c r="C10" i="7"/>
  <c r="C22" i="7"/>
  <c r="I34" i="7"/>
  <c r="G8" i="7"/>
  <c r="G9" i="7"/>
  <c r="H45" i="7"/>
  <c r="C47" i="7"/>
  <c r="B35" i="7"/>
  <c r="B11" i="7"/>
  <c r="D19" i="7"/>
  <c r="H32" i="7"/>
  <c r="H8" i="7"/>
  <c r="I9" i="7"/>
  <c r="C33" i="7"/>
  <c r="B33" i="7"/>
  <c r="B19" i="7"/>
  <c r="C20" i="7"/>
  <c r="H10" i="7"/>
  <c r="G43" i="7"/>
  <c r="C35" i="7"/>
  <c r="C19" i="7"/>
  <c r="B21" i="7"/>
  <c r="G35" i="7"/>
  <c r="I47" i="7"/>
  <c r="G47" i="7"/>
  <c r="D35" i="7"/>
  <c r="B20" i="7"/>
  <c r="D22" i="7"/>
  <c r="I8" i="7"/>
  <c r="H9" i="7"/>
  <c r="D21" i="7"/>
  <c r="D20" i="7"/>
  <c r="H35" i="7"/>
  <c r="G10" i="7"/>
  <c r="I45" i="7"/>
  <c r="H47" i="7"/>
  <c r="B34" i="7"/>
  <c r="B23" i="7"/>
  <c r="I32" i="7"/>
  <c r="H7" i="7"/>
  <c r="G11" i="7"/>
  <c r="AN7" i="14"/>
  <c r="AN7" i="9"/>
  <c r="AO7" i="9"/>
  <c r="AO7" i="14"/>
  <c r="AM7" i="9"/>
  <c r="AM7" i="14"/>
</calcChain>
</file>

<file path=xl/sharedStrings.xml><?xml version="1.0" encoding="utf-8"?>
<sst xmlns="http://schemas.openxmlformats.org/spreadsheetml/2006/main" count="3463" uniqueCount="179">
  <si>
    <t>㊞</t>
    <phoneticPr fontId="2"/>
  </si>
  <si>
    <t>№</t>
    <phoneticPr fontId="2"/>
  </si>
  <si>
    <t>氏　　　名</t>
    <rPh sb="0" eb="1">
      <t>ふり</t>
    </rPh>
    <rPh sb="4" eb="5">
      <t>がな</t>
    </rPh>
    <phoneticPr fontId="2" type="Hiragana"/>
  </si>
  <si>
    <t>学年</t>
    <rPh sb="0" eb="2">
      <t>ガクネン</t>
    </rPh>
    <phoneticPr fontId="2"/>
  </si>
  <si>
    <t>出　　場　　種　　目</t>
    <rPh sb="0" eb="1">
      <t>デ</t>
    </rPh>
    <rPh sb="3" eb="4">
      <t>バ</t>
    </rPh>
    <rPh sb="6" eb="7">
      <t>シュ</t>
    </rPh>
    <rPh sb="9" eb="10">
      <t>メ</t>
    </rPh>
    <phoneticPr fontId="2"/>
  </si>
  <si>
    <t>備　　考</t>
    <rPh sb="0" eb="1">
      <t>ソナエ</t>
    </rPh>
    <rPh sb="3" eb="4">
      <t>コウ</t>
    </rPh>
    <phoneticPr fontId="2"/>
  </si>
  <si>
    <t>トラック</t>
    <phoneticPr fontId="2"/>
  </si>
  <si>
    <t>フィールド</t>
    <phoneticPr fontId="2"/>
  </si>
  <si>
    <t>種目</t>
    <rPh sb="0" eb="2">
      <t>しゅもく</t>
    </rPh>
    <phoneticPr fontId="2" type="Hiragana" alignment="distributed"/>
  </si>
  <si>
    <t>参考記録</t>
    <rPh sb="0" eb="4">
      <t>さんこうきろく</t>
    </rPh>
    <phoneticPr fontId="2" type="Hiragana" alignment="distributed"/>
  </si>
  <si>
    <t>Ａ</t>
    <phoneticPr fontId="2"/>
  </si>
  <si>
    <t>Ｂ</t>
    <phoneticPr fontId="2"/>
  </si>
  <si>
    <t>Ｃ</t>
    <phoneticPr fontId="2"/>
  </si>
  <si>
    <t>所属</t>
    <rPh sb="0" eb="2">
      <t>ショゾク</t>
    </rPh>
    <phoneticPr fontId="2"/>
  </si>
  <si>
    <t>参考記録</t>
    <phoneticPr fontId="2"/>
  </si>
  <si>
    <t>三段跳</t>
    <rPh sb="0" eb="3">
      <t>サンダント</t>
    </rPh>
    <phoneticPr fontId="2"/>
  </si>
  <si>
    <t>走高跳</t>
    <rPh sb="0" eb="1">
      <t>ハシ</t>
    </rPh>
    <rPh sb="1" eb="3">
      <t>タカト</t>
    </rPh>
    <phoneticPr fontId="2"/>
  </si>
  <si>
    <t>○</t>
    <phoneticPr fontId="2"/>
  </si>
  <si>
    <t>走幅跳</t>
    <rPh sb="0" eb="1">
      <t>ハシ</t>
    </rPh>
    <rPh sb="1" eb="3">
      <t>ハバト</t>
    </rPh>
    <phoneticPr fontId="2"/>
  </si>
  <si>
    <t>円盤</t>
    <rPh sb="0" eb="2">
      <t>エンバン</t>
    </rPh>
    <phoneticPr fontId="2"/>
  </si>
  <si>
    <t>砲丸</t>
    <rPh sb="0" eb="2">
      <t>ホウガン</t>
    </rPh>
    <phoneticPr fontId="2"/>
  </si>
  <si>
    <t>やり投</t>
    <rPh sb="2" eb="3">
      <t>ナ</t>
    </rPh>
    <phoneticPr fontId="2"/>
  </si>
  <si>
    <t>100H</t>
    <phoneticPr fontId="2"/>
  </si>
  <si>
    <t>110H</t>
    <phoneticPr fontId="2"/>
  </si>
  <si>
    <t>※競技会当日、補助競技役員としてご協力いただける先生方がおられましたら下記に記載をお願いします</t>
    <rPh sb="1" eb="4">
      <t>キョウギカイ</t>
    </rPh>
    <rPh sb="4" eb="6">
      <t>トウジツ</t>
    </rPh>
    <rPh sb="7" eb="9">
      <t>ホジョ</t>
    </rPh>
    <rPh sb="9" eb="11">
      <t>キョウギ</t>
    </rPh>
    <rPh sb="11" eb="13">
      <t>ヤクイン</t>
    </rPh>
    <rPh sb="17" eb="19">
      <t>キョウリョク</t>
    </rPh>
    <rPh sb="24" eb="26">
      <t>センセイ</t>
    </rPh>
    <rPh sb="26" eb="27">
      <t>カタ</t>
    </rPh>
    <rPh sb="35" eb="37">
      <t>カキ</t>
    </rPh>
    <rPh sb="38" eb="40">
      <t>キサイ</t>
    </rPh>
    <rPh sb="42" eb="43">
      <t>ネガ</t>
    </rPh>
    <phoneticPr fontId="1"/>
  </si>
  <si>
    <t>氏名</t>
    <rPh sb="0" eb="2">
      <t>シメイ</t>
    </rPh>
    <phoneticPr fontId="1"/>
  </si>
  <si>
    <t>（男・女）</t>
    <rPh sb="1" eb="2">
      <t>オトコ</t>
    </rPh>
    <rPh sb="3" eb="4">
      <t>オンナ</t>
    </rPh>
    <phoneticPr fontId="1"/>
  </si>
  <si>
    <t>種　　目</t>
    <rPh sb="0" eb="1">
      <t>シュ</t>
    </rPh>
    <rPh sb="3" eb="4">
      <t>メ</t>
    </rPh>
    <phoneticPr fontId="2"/>
  </si>
  <si>
    <t>氏　　名</t>
    <rPh sb="0" eb="1">
      <t>シ</t>
    </rPh>
    <rPh sb="3" eb="4">
      <t>メイ</t>
    </rPh>
    <phoneticPr fontId="2"/>
  </si>
  <si>
    <t>所　　属</t>
    <rPh sb="0" eb="1">
      <t>ショ</t>
    </rPh>
    <rPh sb="3" eb="4">
      <t>ゾク</t>
    </rPh>
    <phoneticPr fontId="2"/>
  </si>
  <si>
    <t>参考記録</t>
    <rPh sb="0" eb="2">
      <t>サンコウ</t>
    </rPh>
    <rPh sb="2" eb="4">
      <t>キロク</t>
    </rPh>
    <phoneticPr fontId="2"/>
  </si>
  <si>
    <t>種　目</t>
    <rPh sb="0" eb="1">
      <t>タネ</t>
    </rPh>
    <rPh sb="2" eb="3">
      <t>メ</t>
    </rPh>
    <phoneticPr fontId="2"/>
  </si>
  <si>
    <t>学校名</t>
    <rPh sb="0" eb="2">
      <t>ガッコウ</t>
    </rPh>
    <rPh sb="2" eb="3">
      <t>メイ</t>
    </rPh>
    <phoneticPr fontId="2"/>
  </si>
  <si>
    <t>ナンバー</t>
    <phoneticPr fontId="2"/>
  </si>
  <si>
    <t>氏　　　　　　名</t>
    <rPh sb="0" eb="1">
      <t>シ</t>
    </rPh>
    <rPh sb="7" eb="8">
      <t>メイ</t>
    </rPh>
    <phoneticPr fontId="2"/>
  </si>
  <si>
    <t>学年</t>
  </si>
  <si>
    <t>４　　×　１００　　　　　ｍＲ</t>
    <phoneticPr fontId="2"/>
  </si>
  <si>
    <t>４　　×　４００　　　　　ｍＲ</t>
    <phoneticPr fontId="2"/>
  </si>
  <si>
    <t>3000SC</t>
    <phoneticPr fontId="1"/>
  </si>
  <si>
    <t>Ｄ</t>
    <phoneticPr fontId="2"/>
  </si>
  <si>
    <t>リレー（4×100）</t>
    <phoneticPr fontId="2"/>
  </si>
  <si>
    <t>4*100</t>
    <phoneticPr fontId="1"/>
  </si>
  <si>
    <t>4*400</t>
    <phoneticPr fontId="1"/>
  </si>
  <si>
    <t>男子</t>
    <rPh sb="0" eb="2">
      <t>ダンシ</t>
    </rPh>
    <phoneticPr fontId="2"/>
  </si>
  <si>
    <t>女子</t>
    <rPh sb="0" eb="2">
      <t>ジョシ</t>
    </rPh>
    <phoneticPr fontId="2"/>
  </si>
  <si>
    <t>合計</t>
    <rPh sb="0" eb="2">
      <t>ゴウケイ</t>
    </rPh>
    <phoneticPr fontId="2"/>
  </si>
  <si>
    <t>個人</t>
    <rPh sb="0" eb="2">
      <t>コジン</t>
    </rPh>
    <phoneticPr fontId="2"/>
  </si>
  <si>
    <t>リレー</t>
    <phoneticPr fontId="2"/>
  </si>
  <si>
    <t>参加料</t>
    <rPh sb="0" eb="3">
      <t>サンカリョウ</t>
    </rPh>
    <phoneticPr fontId="2"/>
  </si>
  <si>
    <t>参加人数</t>
    <rPh sb="0" eb="2">
      <t>サンカ</t>
    </rPh>
    <rPh sb="2" eb="4">
      <t>ニンズウ</t>
    </rPh>
    <phoneticPr fontId="2"/>
  </si>
  <si>
    <t>出場種目</t>
    <rPh sb="0" eb="2">
      <t>シュツジョウ</t>
    </rPh>
    <rPh sb="2" eb="4">
      <t>シュモク</t>
    </rPh>
    <phoneticPr fontId="2"/>
  </si>
  <si>
    <t>　所　属　（学　校）　名　　</t>
    <rPh sb="1" eb="2">
      <t>ショ</t>
    </rPh>
    <rPh sb="3" eb="4">
      <t>ゾク</t>
    </rPh>
    <rPh sb="6" eb="7">
      <t>ガク</t>
    </rPh>
    <rPh sb="8" eb="9">
      <t>コウ</t>
    </rPh>
    <rPh sb="11" eb="12">
      <t>メイ</t>
    </rPh>
    <phoneticPr fontId="2"/>
  </si>
  <si>
    <r>
      <t>　所 在</t>
    </r>
    <r>
      <rPr>
        <sz val="12"/>
        <color theme="1"/>
        <rFont val="ＭＳ Ｐゴシック"/>
        <family val="3"/>
        <charset val="128"/>
        <scheme val="minor"/>
      </rPr>
      <t xml:space="preserve"> </t>
    </r>
    <r>
      <rPr>
        <sz val="12"/>
        <color indexed="8"/>
        <rFont val="ＭＳ Ｐゴシック"/>
        <family val="3"/>
        <charset val="128"/>
        <scheme val="minor"/>
      </rPr>
      <t>地</t>
    </r>
    <r>
      <rPr>
        <sz val="12"/>
        <color theme="1"/>
        <rFont val="ＭＳ Ｐゴシック"/>
        <family val="3"/>
        <charset val="128"/>
        <scheme val="minor"/>
      </rPr>
      <t xml:space="preserve"> </t>
    </r>
    <r>
      <rPr>
        <sz val="12"/>
        <color indexed="8"/>
        <rFont val="ＭＳ Ｐゴシック"/>
        <family val="3"/>
        <charset val="128"/>
        <scheme val="minor"/>
      </rPr>
      <t>・</t>
    </r>
    <r>
      <rPr>
        <sz val="12"/>
        <color theme="1"/>
        <rFont val="ＭＳ Ｐゴシック"/>
        <family val="3"/>
        <charset val="128"/>
        <scheme val="minor"/>
      </rPr>
      <t xml:space="preserve"> </t>
    </r>
    <r>
      <rPr>
        <sz val="12"/>
        <color indexed="8"/>
        <rFont val="ＭＳ Ｐゴシック"/>
        <family val="3"/>
        <charset val="128"/>
        <scheme val="minor"/>
      </rPr>
      <t>電</t>
    </r>
    <r>
      <rPr>
        <sz val="12"/>
        <color theme="1"/>
        <rFont val="ＭＳ Ｐゴシック"/>
        <family val="3"/>
        <charset val="128"/>
        <scheme val="minor"/>
      </rPr>
      <t xml:space="preserve"> </t>
    </r>
    <r>
      <rPr>
        <sz val="12"/>
        <color indexed="8"/>
        <rFont val="ＭＳ Ｐゴシック"/>
        <family val="3"/>
        <charset val="128"/>
        <scheme val="minor"/>
      </rPr>
      <t>話</t>
    </r>
    <r>
      <rPr>
        <sz val="12"/>
        <color theme="1"/>
        <rFont val="ＭＳ Ｐゴシック"/>
        <family val="3"/>
        <charset val="128"/>
        <scheme val="minor"/>
      </rPr>
      <t xml:space="preserve"> </t>
    </r>
    <r>
      <rPr>
        <sz val="12"/>
        <color indexed="8"/>
        <rFont val="ＭＳ Ｐゴシック"/>
        <family val="3"/>
        <charset val="128"/>
        <scheme val="minor"/>
      </rPr>
      <t>番</t>
    </r>
    <r>
      <rPr>
        <sz val="12"/>
        <color theme="1"/>
        <rFont val="ＭＳ Ｐゴシック"/>
        <family val="3"/>
        <charset val="128"/>
        <scheme val="minor"/>
      </rPr>
      <t xml:space="preserve"> </t>
    </r>
    <r>
      <rPr>
        <sz val="12"/>
        <color indexed="8"/>
        <rFont val="ＭＳ Ｐゴシック"/>
        <family val="3"/>
        <charset val="128"/>
        <scheme val="minor"/>
      </rPr>
      <t>号　</t>
    </r>
    <rPh sb="1" eb="2">
      <t>ショ</t>
    </rPh>
    <rPh sb="3" eb="4">
      <t>ザイ</t>
    </rPh>
    <rPh sb="5" eb="6">
      <t>チ</t>
    </rPh>
    <rPh sb="9" eb="10">
      <t>デン</t>
    </rPh>
    <rPh sb="11" eb="12">
      <t>ハナシ</t>
    </rPh>
    <rPh sb="13" eb="14">
      <t>バン</t>
    </rPh>
    <rPh sb="15" eb="16">
      <t>ゴウ</t>
    </rPh>
    <phoneticPr fontId="2"/>
  </si>
  <si>
    <t>　申し込み責任者氏名　</t>
    <rPh sb="1" eb="2">
      <t>モウ</t>
    </rPh>
    <rPh sb="3" eb="4">
      <t>コ</t>
    </rPh>
    <rPh sb="5" eb="8">
      <t>セキニンシャ</t>
    </rPh>
    <rPh sb="8" eb="10">
      <t>シメイ</t>
    </rPh>
    <phoneticPr fontId="2"/>
  </si>
  <si>
    <t>　責任者氏名 （校長名）　</t>
    <rPh sb="1" eb="4">
      <t>セキニンシャ</t>
    </rPh>
    <rPh sb="4" eb="6">
      <t>シメイ</t>
    </rPh>
    <rPh sb="8" eb="10">
      <t>コウチョウ</t>
    </rPh>
    <rPh sb="10" eb="11">
      <t>メイ</t>
    </rPh>
    <phoneticPr fontId="2"/>
  </si>
  <si>
    <t>アスリートビブス</t>
    <phoneticPr fontId="2"/>
  </si>
  <si>
    <t>（所属略称：</t>
    <rPh sb="1" eb="5">
      <t>ショゾクリャクショウ</t>
    </rPh>
    <phoneticPr fontId="1"/>
  </si>
  <si>
    <t xml:space="preserve"> 大会名：</t>
    <rPh sb="1" eb="3">
      <t>タイカイ</t>
    </rPh>
    <rPh sb="3" eb="4">
      <t>メイ</t>
    </rPh>
    <phoneticPr fontId="2"/>
  </si>
  <si>
    <t>参加申し込み一覧表（男子）</t>
    <rPh sb="0" eb="1">
      <t>サンカ</t>
    </rPh>
    <rPh sb="1" eb="2">
      <t>モウ</t>
    </rPh>
    <rPh sb="3" eb="4">
      <t>コ</t>
    </rPh>
    <rPh sb="5" eb="8">
      <t>イチランヒョウ</t>
    </rPh>
    <rPh sb="9" eb="11">
      <t>ダンシ</t>
    </rPh>
    <phoneticPr fontId="2"/>
  </si>
  <si>
    <t>400H</t>
    <phoneticPr fontId="2"/>
  </si>
  <si>
    <t>○</t>
  </si>
  <si>
    <t>）</t>
  </si>
  <si>
    <t xml:space="preserve"> （責任者携帯電話番号）</t>
    <rPh sb="1" eb="4">
      <t>セキニンシャ</t>
    </rPh>
    <rPh sb="4" eb="6">
      <t>ケイタイ</t>
    </rPh>
    <rPh sb="6" eb="8">
      <t>デンワ</t>
    </rPh>
    <rPh sb="8" eb="10">
      <t>バンゴウ</t>
    </rPh>
    <phoneticPr fontId="1"/>
  </si>
  <si>
    <t>参加申し込み一覧表（女子）</t>
    <rPh sb="0" eb="1">
      <t>モウ</t>
    </rPh>
    <rPh sb="2" eb="3">
      <t>コ</t>
    </rPh>
    <rPh sb="4" eb="7">
      <t>イチランヒョウ</t>
    </rPh>
    <phoneticPr fontId="2"/>
  </si>
  <si>
    <t>備　考</t>
    <rPh sb="0" eb="1">
      <t>ビ</t>
    </rPh>
    <rPh sb="2" eb="3">
      <t>コウ</t>
    </rPh>
    <phoneticPr fontId="1"/>
  </si>
  <si>
    <t>登録No.</t>
    <rPh sb="0" eb="2">
      <t>トウロク</t>
    </rPh>
    <phoneticPr fontId="1"/>
  </si>
  <si>
    <t>計算式</t>
    <rPh sb="0" eb="3">
      <t>ケイサンシキ</t>
    </rPh>
    <phoneticPr fontId="1"/>
  </si>
  <si>
    <t>AN17からAN56の間で○低があれば”低学年4*100ｍ</t>
    <rPh sb="11" eb="12">
      <t>アイダ</t>
    </rPh>
    <rPh sb="14" eb="15">
      <t>テイ</t>
    </rPh>
    <rPh sb="20" eb="23">
      <t>テイガクネン</t>
    </rPh>
    <phoneticPr fontId="1"/>
  </si>
  <si>
    <t>※Ａ</t>
    <phoneticPr fontId="1"/>
  </si>
  <si>
    <t>※Ｂ</t>
    <phoneticPr fontId="1"/>
  </si>
  <si>
    <t>※Ｃ</t>
    <phoneticPr fontId="1"/>
  </si>
  <si>
    <t>※Ｄ</t>
    <phoneticPr fontId="1"/>
  </si>
  <si>
    <t>【</t>
    <phoneticPr fontId="1"/>
  </si>
  <si>
    <t>中学</t>
    <rPh sb="0" eb="2">
      <t>チュウガク</t>
    </rPh>
    <phoneticPr fontId="1"/>
  </si>
  <si>
    <t>】</t>
    <phoneticPr fontId="1"/>
  </si>
  <si>
    <t>参加料（男子）</t>
    <rPh sb="0" eb="3">
      <t>サンカリョウ</t>
    </rPh>
    <rPh sb="4" eb="6">
      <t>ダンシ</t>
    </rPh>
    <phoneticPr fontId="2"/>
  </si>
  <si>
    <t>男子</t>
    <rPh sb="0" eb="2">
      <t>ダンシ</t>
    </rPh>
    <phoneticPr fontId="1"/>
  </si>
  <si>
    <r>
      <t>参加料（</t>
    </r>
    <r>
      <rPr>
        <sz val="11"/>
        <color rgb="FFFF0000"/>
        <rFont val="ＭＳ Ｐゴシック"/>
        <family val="3"/>
        <charset val="128"/>
        <scheme val="minor"/>
      </rPr>
      <t>女子</t>
    </r>
    <r>
      <rPr>
        <sz val="11"/>
        <color indexed="8"/>
        <rFont val="ＭＳ Ｐゴシック"/>
        <family val="3"/>
        <charset val="128"/>
        <scheme val="minor"/>
      </rPr>
      <t>）</t>
    </r>
    <rPh sb="0" eb="3">
      <t>サンカリョウ</t>
    </rPh>
    <rPh sb="4" eb="6">
      <t>ジョシ</t>
    </rPh>
    <phoneticPr fontId="2"/>
  </si>
  <si>
    <t>女子</t>
    <rPh sb="0" eb="2">
      <t>ジョシ</t>
    </rPh>
    <phoneticPr fontId="1"/>
  </si>
  <si>
    <t>110H</t>
    <phoneticPr fontId="1"/>
  </si>
  <si>
    <t>Ａ</t>
  </si>
  <si>
    <t>Ｂ</t>
  </si>
  <si>
    <t>Ｃ</t>
  </si>
  <si>
    <t>Ｄ</t>
  </si>
  <si>
    <t>低リレー（4×100）</t>
    <rPh sb="0" eb="1">
      <t>テイ</t>
    </rPh>
    <phoneticPr fontId="2"/>
  </si>
  <si>
    <t>100H</t>
    <phoneticPr fontId="1"/>
  </si>
  <si>
    <t>参加資格</t>
    <rPh sb="0" eb="2">
      <t>ｻﾝｶ</t>
    </rPh>
    <rPh sb="2" eb="4">
      <t>ｼｶｸ</t>
    </rPh>
    <phoneticPr fontId="1" type="halfwidthKatakana"/>
  </si>
  <si>
    <t>※補助競技役員として協力いただける方</t>
    <rPh sb="1" eb="3">
      <t>ホジョ</t>
    </rPh>
    <rPh sb="3" eb="5">
      <t>キョウギ</t>
    </rPh>
    <rPh sb="5" eb="7">
      <t>ヤクイン</t>
    </rPh>
    <rPh sb="10" eb="12">
      <t>キョウリョク</t>
    </rPh>
    <rPh sb="17" eb="18">
      <t>カタ</t>
    </rPh>
    <phoneticPr fontId="1"/>
  </si>
  <si>
    <t>城山　陸太郎</t>
    <rPh sb="0" eb="1">
      <t>シロヤマ</t>
    </rPh>
    <rPh sb="2" eb="5">
      <t>リクタロウ</t>
    </rPh>
    <phoneticPr fontId="1"/>
  </si>
  <si>
    <t>一郎</t>
    <rPh sb="0" eb="1">
      <t>イチロウ</t>
    </rPh>
    <phoneticPr fontId="1"/>
  </si>
  <si>
    <t>次郎</t>
    <rPh sb="0" eb="1">
      <t>ジロウ</t>
    </rPh>
    <phoneticPr fontId="1"/>
  </si>
  <si>
    <t>三郎</t>
    <rPh sb="0" eb="1">
      <t>サブロウ</t>
    </rPh>
    <phoneticPr fontId="1"/>
  </si>
  <si>
    <t>四郎</t>
    <rPh sb="0" eb="1">
      <t>シロウ</t>
    </rPh>
    <phoneticPr fontId="1"/>
  </si>
  <si>
    <t>（所属略称：</t>
    <rPh sb="1" eb="3">
      <t>ショゾク</t>
    </rPh>
    <rPh sb="3" eb="4">
      <t>リャク</t>
    </rPh>
    <phoneticPr fontId="1"/>
  </si>
  <si>
    <t>参加申込一覧表（男子）</t>
    <rPh sb="0" eb="1">
      <t>サンカ</t>
    </rPh>
    <rPh sb="1" eb="2">
      <t>モウ</t>
    </rPh>
    <rPh sb="4" eb="7">
      <t>イチランヒョウ</t>
    </rPh>
    <rPh sb="8" eb="10">
      <t>ダンシ</t>
    </rPh>
    <phoneticPr fontId="2"/>
  </si>
  <si>
    <t>　申込責任者氏名　</t>
    <rPh sb="1" eb="2">
      <t>モウ</t>
    </rPh>
    <rPh sb="2" eb="3">
      <t>コ</t>
    </rPh>
    <rPh sb="3" eb="6">
      <t>セキニンシャ</t>
    </rPh>
    <rPh sb="6" eb="8">
      <t>シメイ</t>
    </rPh>
    <phoneticPr fontId="2"/>
  </si>
  <si>
    <r>
      <t>参加申込一覧表（</t>
    </r>
    <r>
      <rPr>
        <sz val="16"/>
        <color rgb="FFFF0000"/>
        <rFont val="ＭＳ Ｐゴシック"/>
        <family val="3"/>
        <charset val="128"/>
        <scheme val="minor"/>
      </rPr>
      <t>女子</t>
    </r>
    <r>
      <rPr>
        <sz val="16"/>
        <rFont val="ＭＳ Ｐゴシック"/>
        <family val="3"/>
        <charset val="128"/>
        <scheme val="minor"/>
      </rPr>
      <t>）</t>
    </r>
    <rPh sb="0" eb="1">
      <t>サンカ</t>
    </rPh>
    <rPh sb="1" eb="2">
      <t>モウ</t>
    </rPh>
    <rPh sb="4" eb="7">
      <t>イチランヒョウ</t>
    </rPh>
    <rPh sb="8" eb="10">
      <t>ジョシ</t>
    </rPh>
    <phoneticPr fontId="2"/>
  </si>
  <si>
    <t>低4*100</t>
    <rPh sb="0" eb="1">
      <t>テイ</t>
    </rPh>
    <phoneticPr fontId="1"/>
  </si>
  <si>
    <t>リレー（低4×100）</t>
    <rPh sb="4" eb="5">
      <t>テイ</t>
    </rPh>
    <phoneticPr fontId="2"/>
  </si>
  <si>
    <t>小田原地区在住</t>
    <rPh sb="0" eb="3">
      <t>ｵﾀﾞﾜﾗ</t>
    </rPh>
    <rPh sb="3" eb="5">
      <t>ﾁｸ</t>
    </rPh>
    <rPh sb="5" eb="7">
      <t>ｻﾞｲｼﾞｭｳ</t>
    </rPh>
    <phoneticPr fontId="1" type="halfwidthKatakana"/>
  </si>
  <si>
    <t>小田原地区在学</t>
    <rPh sb="0" eb="3">
      <t>ｵﾀﾞﾜﾗ</t>
    </rPh>
    <rPh sb="3" eb="5">
      <t>ﾁｸ</t>
    </rPh>
    <rPh sb="5" eb="7">
      <t>ｻﾞｲｶﾞｸ</t>
    </rPh>
    <phoneticPr fontId="1" type="halfwidthKatakana"/>
  </si>
  <si>
    <t>小田原地
区在住</t>
    <rPh sb="0" eb="3">
      <t>ｵﾀﾞﾜﾗ</t>
    </rPh>
    <rPh sb="3" eb="4">
      <t>ﾁ</t>
    </rPh>
    <rPh sb="5" eb="6">
      <t>ｸ</t>
    </rPh>
    <rPh sb="6" eb="8">
      <t>ｻﾞｲｼﾞｭｳ</t>
    </rPh>
    <phoneticPr fontId="1" type="halfwidthKatakana"/>
  </si>
  <si>
    <t>小田原地
区在学</t>
    <rPh sb="0" eb="3">
      <t>ｵﾀﾞﾜﾗ</t>
    </rPh>
    <rPh sb="3" eb="4">
      <t>ﾁ</t>
    </rPh>
    <rPh sb="5" eb="6">
      <t>ｸ</t>
    </rPh>
    <rPh sb="6" eb="8">
      <t>ｻﾞｲｶﾞｸ</t>
    </rPh>
    <phoneticPr fontId="1" type="halfwidthKatakana"/>
  </si>
  <si>
    <t>申込書記入例</t>
    <rPh sb="0" eb="2">
      <t>モウシコミショ</t>
    </rPh>
    <rPh sb="2" eb="5">
      <t>キニュウレイ</t>
    </rPh>
    <phoneticPr fontId="1"/>
  </si>
  <si>
    <t>令和X年度 第＊回小田原地区記録会</t>
    <rPh sb="0" eb="1">
      <t>レイワ</t>
    </rPh>
    <rPh sb="3" eb="4">
      <t>ド</t>
    </rPh>
    <rPh sb="4" eb="5">
      <t>ダイ</t>
    </rPh>
    <rPh sb="6" eb="7">
      <t>ダイ</t>
    </rPh>
    <rPh sb="8" eb="9">
      <t>カイ</t>
    </rPh>
    <rPh sb="9" eb="14">
      <t>オダワラチク</t>
    </rPh>
    <rPh sb="14" eb="17">
      <t>キロクカイ</t>
    </rPh>
    <phoneticPr fontId="1"/>
  </si>
  <si>
    <t>参加申込書（男子）</t>
    <rPh sb="0" eb="1">
      <t>サンカ</t>
    </rPh>
    <rPh sb="1" eb="2">
      <t>モウ</t>
    </rPh>
    <rPh sb="4" eb="5">
      <t>ショ</t>
    </rPh>
    <rPh sb="6" eb="8">
      <t>ダンシ</t>
    </rPh>
    <phoneticPr fontId="2"/>
  </si>
  <si>
    <t>〇〇中学</t>
    <rPh sb="1" eb="3">
      <t>チュウガク</t>
    </rPh>
    <phoneticPr fontId="1"/>
  </si>
  <si>
    <t>フィールド</t>
    <phoneticPr fontId="1"/>
  </si>
  <si>
    <t>E</t>
    <phoneticPr fontId="2"/>
  </si>
  <si>
    <t>F</t>
    <phoneticPr fontId="2"/>
  </si>
  <si>
    <t>G</t>
    <phoneticPr fontId="2"/>
  </si>
  <si>
    <t>H</t>
    <phoneticPr fontId="2"/>
  </si>
  <si>
    <t>県西地区在学</t>
    <rPh sb="0" eb="4">
      <t>ｹﾝｾｲﾁｸ</t>
    </rPh>
    <rPh sb="4" eb="6">
      <t>ｻﾞｲｶﾞｸ</t>
    </rPh>
    <phoneticPr fontId="1" type="halfwidthKatakana"/>
  </si>
  <si>
    <t>走高跳</t>
    <rPh sb="0" eb="2">
      <t>タカトビ</t>
    </rPh>
    <phoneticPr fontId="1"/>
  </si>
  <si>
    <t>県西地区在住</t>
    <rPh sb="0" eb="4">
      <t>ｹﾝｾｲﾁｸ</t>
    </rPh>
    <rPh sb="4" eb="6">
      <t>ｻﾞｲｼﾞｭｳ</t>
    </rPh>
    <phoneticPr fontId="1" type="halfwidthKatakana"/>
  </si>
  <si>
    <t>砲丸投</t>
    <rPh sb="0" eb="2">
      <t>ホウガン</t>
    </rPh>
    <rPh sb="2" eb="3">
      <t>トウ</t>
    </rPh>
    <phoneticPr fontId="1"/>
  </si>
  <si>
    <t>走幅跳</t>
    <rPh sb="0" eb="2">
      <t>ハバト</t>
    </rPh>
    <phoneticPr fontId="1"/>
  </si>
  <si>
    <t>110H</t>
  </si>
  <si>
    <t>令和8年度</t>
    <rPh sb="0" eb="2">
      <t>レイワ</t>
    </rPh>
    <rPh sb="3" eb="5">
      <t>ネンド</t>
    </rPh>
    <phoneticPr fontId="1"/>
  </si>
  <si>
    <t>＜小田原地区記録会参加申込書使用方法について＞</t>
    <rPh sb="4" eb="6">
      <t>チク</t>
    </rPh>
    <rPh sb="6" eb="9">
      <t>キロクカイ</t>
    </rPh>
    <phoneticPr fontId="1"/>
  </si>
  <si>
    <t xml:space="preserve">申込書の作成方法 </t>
    <rPh sb="0" eb="1">
      <t>モウ</t>
    </rPh>
    <rPh sb="1" eb="2">
      <t>コ</t>
    </rPh>
    <rPh sb="2" eb="3">
      <t>ショ</t>
    </rPh>
    <phoneticPr fontId="1"/>
  </si>
  <si>
    <t>・小田原市陸上競技協会ＨＰから各記録会専用参加申込書（Excelファイル）をダウンロードし、下記及び申込書記入例に
　基づいて作成して下さい。
・シートの書式変更や行、列の挿入、削除また移動等はデータ集計に支障をきたしますので行わないで下さい。</t>
    <rPh sb="19" eb="21">
      <t>センヨウ</t>
    </rPh>
    <rPh sb="21" eb="23">
      <t>サンカ</t>
    </rPh>
    <rPh sb="23" eb="25">
      <t>モウシコミ</t>
    </rPh>
    <rPh sb="25" eb="26">
      <t>ショ</t>
    </rPh>
    <rPh sb="46" eb="48">
      <t>カキ</t>
    </rPh>
    <rPh sb="48" eb="49">
      <t>オヨ</t>
    </rPh>
    <rPh sb="50" eb="52">
      <t>モウシコミ</t>
    </rPh>
    <rPh sb="52" eb="53">
      <t>ショ</t>
    </rPh>
    <rPh sb="53" eb="55">
      <t>キニュウ</t>
    </rPh>
    <rPh sb="55" eb="56">
      <t>レイ</t>
    </rPh>
    <rPh sb="59" eb="60">
      <t>モト</t>
    </rPh>
    <rPh sb="63" eb="65">
      <t>サクセイ</t>
    </rPh>
    <rPh sb="67" eb="68">
      <t>クダ</t>
    </rPh>
    <rPh sb="86" eb="88">
      <t>ソウニュウ</t>
    </rPh>
    <rPh sb="95" eb="96">
      <t>ナド</t>
    </rPh>
    <rPh sb="100" eb="102">
      <t>シュウケイ</t>
    </rPh>
    <rPh sb="103" eb="105">
      <t>シショウ</t>
    </rPh>
    <rPh sb="113" eb="114">
      <t>オコナ</t>
    </rPh>
    <rPh sb="118" eb="119">
      <t>クダ</t>
    </rPh>
    <phoneticPr fontId="1"/>
  </si>
  <si>
    <t>○所属（学　校）名</t>
  </si>
  <si>
    <t>○所在地・電話番号　</t>
  </si>
  <si>
    <t>正式名称を記入してください。</t>
    <phoneticPr fontId="1"/>
  </si>
  <si>
    <t>○責任者氏名（校長名）　</t>
  </si>
  <si>
    <t>○申し込み責任者氏名　</t>
  </si>
  <si>
    <r>
      <t>○</t>
    </r>
    <r>
      <rPr>
        <b/>
        <sz val="11"/>
        <color rgb="FFFF0000"/>
        <rFont val="Meiryo UI"/>
        <family val="3"/>
        <charset val="128"/>
      </rPr>
      <t>責任者携帯電話番号</t>
    </r>
    <r>
      <rPr>
        <sz val="11"/>
        <color theme="1"/>
        <rFont val="Meiryo UI"/>
        <family val="3"/>
        <charset val="128"/>
      </rPr>
      <t>は申込み内容を確認する際に必要です</t>
    </r>
    <r>
      <rPr>
        <sz val="11"/>
        <rFont val="Meiryo UI"/>
        <family val="3"/>
        <charset val="128"/>
      </rPr>
      <t>ので記</t>
    </r>
    <r>
      <rPr>
        <sz val="11"/>
        <color theme="1"/>
        <rFont val="Meiryo UI"/>
        <family val="3"/>
        <charset val="128"/>
      </rPr>
      <t>入してください。</t>
    </r>
    <rPh sb="21" eb="22">
      <t>サイ</t>
    </rPh>
    <rPh sb="23" eb="25">
      <t>ヒツヨウ</t>
    </rPh>
    <rPh sb="29" eb="31">
      <t>キニュウ</t>
    </rPh>
    <phoneticPr fontId="1"/>
  </si>
  <si>
    <r>
      <t>〇【所属略称】に</t>
    </r>
    <r>
      <rPr>
        <b/>
        <sz val="11"/>
        <color rgb="FFFF0000"/>
        <rFont val="Meiryo UI"/>
        <family val="3"/>
        <charset val="128"/>
      </rPr>
      <t>プログラムに記載する名称</t>
    </r>
    <r>
      <rPr>
        <sz val="11"/>
        <rFont val="Meiryo UI"/>
        <family val="3"/>
        <charset val="128"/>
      </rPr>
      <t>を記入してください。</t>
    </r>
    <rPh sb="14" eb="16">
      <t>キサイ</t>
    </rPh>
    <rPh sb="18" eb="20">
      <t>メイショウ</t>
    </rPh>
    <phoneticPr fontId="1"/>
  </si>
  <si>
    <t>（プログラム記載名称例 小田原市立城山中学校　→　城山中学　　神奈川県立小田原高等学校　→　小田原高校）</t>
    <rPh sb="8" eb="10">
      <t>メイショウ</t>
    </rPh>
    <rPh sb="10" eb="11">
      <t>レイ</t>
    </rPh>
    <rPh sb="12" eb="17">
      <t>オダワラシリツ</t>
    </rPh>
    <rPh sb="17" eb="19">
      <t>シロヤマ</t>
    </rPh>
    <rPh sb="19" eb="22">
      <t>チュウガッコウ</t>
    </rPh>
    <rPh sb="26" eb="27">
      <t>ヤマ</t>
    </rPh>
    <rPh sb="27" eb="29">
      <t>チュウガク</t>
    </rPh>
    <rPh sb="31" eb="36">
      <t>カナガワケンリツ</t>
    </rPh>
    <rPh sb="36" eb="43">
      <t>オダワラコウトウガッコウ</t>
    </rPh>
    <rPh sb="46" eb="49">
      <t>オダワラ</t>
    </rPh>
    <rPh sb="49" eb="51">
      <t>コウコウ</t>
    </rPh>
    <phoneticPr fontId="1"/>
  </si>
  <si>
    <t>《大会参加情報入力》</t>
    <rPh sb="1" eb="3">
      <t>タイカイ</t>
    </rPh>
    <rPh sb="2" eb="4">
      <t>サンカ</t>
    </rPh>
    <rPh sb="5" eb="7">
      <t>ジョウホウ</t>
    </rPh>
    <rPh sb="7" eb="9">
      <t>ニュウリョク</t>
    </rPh>
    <phoneticPr fontId="1"/>
  </si>
  <si>
    <t>（１）</t>
    <phoneticPr fontId="1"/>
  </si>
  <si>
    <t>氏名の入力</t>
    <rPh sb="0" eb="2">
      <t>シメイ</t>
    </rPh>
    <rPh sb="3" eb="5">
      <t>ニュウリョク</t>
    </rPh>
    <phoneticPr fontId="1"/>
  </si>
  <si>
    <t>【氏名】の姓と名との間は１文字空けてください。「○○　○○」「○　○○」「○○　○」</t>
    <phoneticPr fontId="1"/>
  </si>
  <si>
    <t>（２）</t>
    <phoneticPr fontId="1"/>
  </si>
  <si>
    <t>フリガナの修正</t>
    <rPh sb="5" eb="7">
      <t>シュウセイ</t>
    </rPh>
    <phoneticPr fontId="1"/>
  </si>
  <si>
    <t>氏名欄に入力すると同時にフリガナが表示されます。正しく表示されない場合は修正してください。</t>
    <rPh sb="0" eb="2">
      <t>シメイ</t>
    </rPh>
    <rPh sb="2" eb="3">
      <t>ラン</t>
    </rPh>
    <rPh sb="4" eb="6">
      <t>ニュウリョク</t>
    </rPh>
    <rPh sb="9" eb="11">
      <t>ドウジ</t>
    </rPh>
    <rPh sb="17" eb="19">
      <t>ヒョウジ</t>
    </rPh>
    <rPh sb="24" eb="25">
      <t>タダ</t>
    </rPh>
    <rPh sb="27" eb="29">
      <t>ヒョウジ</t>
    </rPh>
    <rPh sb="33" eb="35">
      <t>バアイ</t>
    </rPh>
    <rPh sb="36" eb="38">
      <t>シュウセイ</t>
    </rPh>
    <phoneticPr fontId="1"/>
  </si>
  <si>
    <t>①修正したいセルを選択</t>
    <rPh sb="0" eb="2">
      <t>シュウセイ</t>
    </rPh>
    <rPh sb="8" eb="10">
      <t>センタク</t>
    </rPh>
    <phoneticPr fontId="1"/>
  </si>
  <si>
    <t>②『ホーム』タブのリボンで『フォント』グループの右下にある『ふりがなの表示/非表示』ボタン右の（▼）をクリック</t>
    <rPh sb="24" eb="26">
      <t>ミギシタ</t>
    </rPh>
    <rPh sb="35" eb="37">
      <t>ヒョウジ</t>
    </rPh>
    <rPh sb="38" eb="41">
      <t>ヒヒョウジ</t>
    </rPh>
    <rPh sb="45" eb="46">
      <t>ミギ</t>
    </rPh>
    <phoneticPr fontId="1"/>
  </si>
  <si>
    <t>③表示されたメニューから『ふりがなの編集』を選択</t>
    <rPh sb="1" eb="3">
      <t>ヒョウジ</t>
    </rPh>
    <rPh sb="17" eb="19">
      <t>ヘンシュウ</t>
    </rPh>
    <rPh sb="21" eb="23">
      <t>センタク</t>
    </rPh>
    <phoneticPr fontId="1"/>
  </si>
  <si>
    <t>④『ふりがな』を修正</t>
    <rPh sb="8" eb="10">
      <t>シュウセイ</t>
    </rPh>
    <phoneticPr fontId="1"/>
  </si>
  <si>
    <t>（３）</t>
    <phoneticPr fontId="1"/>
  </si>
  <si>
    <t>参加資格</t>
    <phoneticPr fontId="1"/>
  </si>
  <si>
    <t>氏名欄の横のセルをクリックし該当する参加資格を入力してください。</t>
    <rPh sb="4" eb="5">
      <t>ヨコ</t>
    </rPh>
    <rPh sb="14" eb="16">
      <t>ガイトウ</t>
    </rPh>
    <rPh sb="18" eb="22">
      <t>サンカシカク</t>
    </rPh>
    <rPh sb="23" eb="25">
      <t>ニュウリョク</t>
    </rPh>
    <phoneticPr fontId="1"/>
  </si>
  <si>
    <r>
      <rPr>
        <sz val="12"/>
        <color theme="1"/>
        <rFont val="Meiryo UI"/>
        <family val="3"/>
        <charset val="128"/>
      </rPr>
      <t>例</t>
    </r>
    <r>
      <rPr>
        <sz val="11"/>
        <color theme="1"/>
        <rFont val="Meiryo UI"/>
        <family val="3"/>
        <charset val="128"/>
      </rPr>
      <t>）　中学</t>
    </r>
    <rPh sb="3" eb="5">
      <t>チュウガク</t>
    </rPh>
    <phoneticPr fontId="1"/>
  </si>
  <si>
    <t>　　高校・一般</t>
    <rPh sb="2" eb="4">
      <t>コウコウ</t>
    </rPh>
    <rPh sb="5" eb="7">
      <t>イッパン</t>
    </rPh>
    <phoneticPr fontId="1"/>
  </si>
  <si>
    <t>※ 参加資格の詳細については各記録会要項を確認して下さい</t>
    <rPh sb="7" eb="9">
      <t>ショウサイ</t>
    </rPh>
    <rPh sb="14" eb="15">
      <t>カク</t>
    </rPh>
    <rPh sb="15" eb="18">
      <t>キロクカイ</t>
    </rPh>
    <rPh sb="18" eb="20">
      <t>ヨウコウ</t>
    </rPh>
    <rPh sb="21" eb="23">
      <t>カクニン</t>
    </rPh>
    <rPh sb="25" eb="26">
      <t>クダ</t>
    </rPh>
    <phoneticPr fontId="1"/>
  </si>
  <si>
    <t>（４）</t>
    <phoneticPr fontId="1"/>
  </si>
  <si>
    <t>参加種目</t>
    <phoneticPr fontId="1"/>
  </si>
  <si>
    <t>【参加種目】欄をクリックすると”▼”が表示され、それをクリックし、リストより出場種目を選んでください。</t>
    <phoneticPr fontId="1"/>
  </si>
  <si>
    <t xml:space="preserve">   リレー登録者は参加者欄をクリックし”▼”から”○”を入力してください。</t>
    <rPh sb="6" eb="9">
      <t>トウロクシャ</t>
    </rPh>
    <rPh sb="29" eb="31">
      <t>ニュウリョク</t>
    </rPh>
    <phoneticPr fontId="1"/>
  </si>
  <si>
    <t>（５）</t>
    <phoneticPr fontId="1"/>
  </si>
  <si>
    <t>参考記録</t>
    <phoneticPr fontId="1"/>
  </si>
  <si>
    <t>参考記録の入力は、</t>
  </si>
  <si>
    <t>『分、秒：、。、ｍ』などの単位入力は必要ありません。連続した数字を入力してください。</t>
    <rPh sb="1" eb="2">
      <t>フン</t>
    </rPh>
    <rPh sb="3" eb="4">
      <t>ビョウ</t>
    </rPh>
    <rPh sb="13" eb="15">
      <t>タンイ</t>
    </rPh>
    <rPh sb="15" eb="17">
      <t>ニュウリョク</t>
    </rPh>
    <rPh sb="18" eb="20">
      <t>ヒツヨウ</t>
    </rPh>
    <rPh sb="26" eb="28">
      <t>レンゾク</t>
    </rPh>
    <rPh sb="30" eb="32">
      <t>スウジ</t>
    </rPh>
    <rPh sb="33" eb="35">
      <t>ニュウリョク</t>
    </rPh>
    <phoneticPr fontId="1"/>
  </si>
  <si>
    <t>12秒51</t>
  </si>
  <si>
    <t>➡</t>
    <phoneticPr fontId="1"/>
  </si>
  <si>
    <t>1分25秒36</t>
  </si>
  <si>
    <t>　　注）60秒以上は分に換算ししてください</t>
    <rPh sb="2" eb="3">
      <t>チュウ</t>
    </rPh>
    <rPh sb="6" eb="9">
      <t>ビョウイジョウ</t>
    </rPh>
    <rPh sb="10" eb="11">
      <t>フン</t>
    </rPh>
    <rPh sb="12" eb="14">
      <t>カンサン</t>
    </rPh>
    <phoneticPr fontId="1"/>
  </si>
  <si>
    <t>5分36秒78</t>
  </si>
  <si>
    <r>
      <t>65秒は1分０５秒００➡</t>
    </r>
    <r>
      <rPr>
        <sz val="11"/>
        <color rgb="FFFF0000"/>
        <rFont val="Meiryo UI"/>
        <family val="3"/>
        <charset val="128"/>
      </rPr>
      <t>10500</t>
    </r>
    <phoneticPr fontId="1"/>
  </si>
  <si>
    <t>16分54秒23</t>
    <rPh sb="2" eb="3">
      <t>フン</t>
    </rPh>
    <rPh sb="5" eb="6">
      <t>ビョウ</t>
    </rPh>
    <phoneticPr fontId="1"/>
  </si>
  <si>
    <t>４ｍ56</t>
    <phoneticPr fontId="1"/>
  </si>
  <si>
    <t>注）参考記録は、プロ編成時に必要です。空欄だとプロ編成ができないので</t>
    <rPh sb="19" eb="21">
      <t>クウラン</t>
    </rPh>
    <rPh sb="25" eb="27">
      <t>ヘンセイ</t>
    </rPh>
    <phoneticPr fontId="1"/>
  </si>
  <si>
    <r>
      <t>　　参考記録がない場合は</t>
    </r>
    <r>
      <rPr>
        <sz val="11"/>
        <color rgb="FFFF0000"/>
        <rFont val="Meiryo UI"/>
        <family val="3"/>
        <charset val="128"/>
      </rPr>
      <t>”</t>
    </r>
    <r>
      <rPr>
        <b/>
        <u/>
        <sz val="11"/>
        <color rgb="FFFF0000"/>
        <rFont val="Meiryo UI"/>
        <family val="3"/>
        <charset val="128"/>
      </rPr>
      <t>記録なし</t>
    </r>
    <r>
      <rPr>
        <sz val="11"/>
        <color rgb="FFFF0000"/>
        <rFont val="Meiryo UI"/>
        <family val="3"/>
        <charset val="128"/>
      </rPr>
      <t>”</t>
    </r>
    <r>
      <rPr>
        <sz val="11"/>
        <color theme="1"/>
        <rFont val="Meiryo UI"/>
        <family val="3"/>
        <charset val="128"/>
      </rPr>
      <t>と入力してください。</t>
    </r>
    <rPh sb="2" eb="6">
      <t>サンコウキロク</t>
    </rPh>
    <rPh sb="19" eb="21">
      <t>ニュウリョク</t>
    </rPh>
    <phoneticPr fontId="1"/>
  </si>
  <si>
    <t>（６）</t>
    <phoneticPr fontId="1"/>
  </si>
  <si>
    <t>参加人数</t>
    <rPh sb="0" eb="2">
      <t>サンカ</t>
    </rPh>
    <rPh sb="2" eb="4">
      <t>ニンズウ</t>
    </rPh>
    <phoneticPr fontId="1"/>
  </si>
  <si>
    <t>参加人数の男子・女子の欄は、氏名を入力すると自動的にカウントされますので確認してください。</t>
    <rPh sb="0" eb="2">
      <t>サンカ</t>
    </rPh>
    <rPh sb="2" eb="4">
      <t>ニンズウ</t>
    </rPh>
    <rPh sb="5" eb="7">
      <t>ダンシ</t>
    </rPh>
    <rPh sb="8" eb="10">
      <t>ジョシ</t>
    </rPh>
    <rPh sb="11" eb="12">
      <t>ラン</t>
    </rPh>
    <rPh sb="14" eb="16">
      <t>シメイ</t>
    </rPh>
    <rPh sb="17" eb="19">
      <t>ニュウリョク</t>
    </rPh>
    <rPh sb="22" eb="25">
      <t>ジドウテキ</t>
    </rPh>
    <rPh sb="36" eb="38">
      <t>カクニン</t>
    </rPh>
    <phoneticPr fontId="1"/>
  </si>
  <si>
    <t>出場種目の個人・リレー欄も自動的に集計されます。（リレーは参考記録を入力するとカウントされます)</t>
    <rPh sb="0" eb="2">
      <t>シュツジョウ</t>
    </rPh>
    <rPh sb="2" eb="4">
      <t>シュモク</t>
    </rPh>
    <rPh sb="5" eb="7">
      <t>コジン</t>
    </rPh>
    <rPh sb="11" eb="12">
      <t>ラン</t>
    </rPh>
    <rPh sb="13" eb="16">
      <t>ジドウテキ</t>
    </rPh>
    <rPh sb="17" eb="19">
      <t>シュウケイ</t>
    </rPh>
    <rPh sb="29" eb="31">
      <t>サンコウ</t>
    </rPh>
    <rPh sb="31" eb="33">
      <t>キロク</t>
    </rPh>
    <rPh sb="34" eb="36">
      <t>ニュウリョク</t>
    </rPh>
    <phoneticPr fontId="1"/>
  </si>
  <si>
    <t>参加料は種別により自動計算されます。</t>
    <rPh sb="0" eb="2">
      <t>サンカリョウ</t>
    </rPh>
    <rPh sb="4" eb="6">
      <t>シュベツ</t>
    </rPh>
    <rPh sb="8" eb="10">
      <t>ジドウ</t>
    </rPh>
    <rPh sb="10" eb="12">
      <t>ケイサン</t>
    </rPh>
    <phoneticPr fontId="1"/>
  </si>
  <si>
    <r>
      <t>　　'</t>
    </r>
    <r>
      <rPr>
        <sz val="11"/>
        <color rgb="FFFF0000"/>
        <rFont val="Meiryo UI"/>
        <family val="3"/>
        <charset val="128"/>
      </rPr>
      <t>※訂正があるときはセルに上書きしてください。</t>
    </r>
    <rPh sb="2" eb="4">
      <t>テイセイ</t>
    </rPh>
    <rPh sb="13" eb="15">
      <t>ウワガ</t>
    </rPh>
    <phoneticPr fontId="1"/>
  </si>
  <si>
    <t>（７）</t>
    <phoneticPr fontId="1"/>
  </si>
  <si>
    <t>プリントアウト</t>
    <phoneticPr fontId="1"/>
  </si>
  <si>
    <t>申込一覧表プリントアウトの際は”横Ａ４”２枚になるように拡大縮小をして片面印刷してください。</t>
    <rPh sb="0" eb="2">
      <t>モウシコミ</t>
    </rPh>
    <rPh sb="2" eb="5">
      <t>イチランヒョウ</t>
    </rPh>
    <rPh sb="13" eb="14">
      <t>サイ</t>
    </rPh>
    <rPh sb="16" eb="17">
      <t>ヨコ</t>
    </rPh>
    <rPh sb="21" eb="22">
      <t>マイ</t>
    </rPh>
    <rPh sb="28" eb="30">
      <t>カクダイ</t>
    </rPh>
    <rPh sb="30" eb="32">
      <t>シュクショウ</t>
    </rPh>
    <rPh sb="35" eb="37">
      <t>カタメン</t>
    </rPh>
    <rPh sb="37" eb="39">
      <t>インサツ</t>
    </rPh>
    <phoneticPr fontId="1"/>
  </si>
  <si>
    <t>参加者が１５名以内の場合は、ページ指定で１枚で印刷してください。</t>
    <rPh sb="0" eb="3">
      <t>サンカシャ</t>
    </rPh>
    <rPh sb="6" eb="7">
      <t>メイ</t>
    </rPh>
    <rPh sb="7" eb="9">
      <t>イナイ</t>
    </rPh>
    <rPh sb="10" eb="12">
      <t>バアイ</t>
    </rPh>
    <rPh sb="17" eb="19">
      <t>シテイ</t>
    </rPh>
    <rPh sb="21" eb="22">
      <t>マイ</t>
    </rPh>
    <rPh sb="23" eb="25">
      <t>インサツ</t>
    </rPh>
    <phoneticPr fontId="1"/>
  </si>
  <si>
    <t>　　➡１枚目は１5名分、２枚目は２５名分　合計４０名分プリントアウトできます。</t>
    <rPh sb="4" eb="6">
      <t>マイメ</t>
    </rPh>
    <rPh sb="9" eb="10">
      <t>メイ</t>
    </rPh>
    <rPh sb="10" eb="11">
      <t>ブン</t>
    </rPh>
    <rPh sb="13" eb="15">
      <t>マイメ</t>
    </rPh>
    <rPh sb="18" eb="19">
      <t>メイ</t>
    </rPh>
    <rPh sb="19" eb="20">
      <t>ブン</t>
    </rPh>
    <rPh sb="21" eb="23">
      <t>ゴウケイ</t>
    </rPh>
    <rPh sb="25" eb="26">
      <t>メイ</t>
    </rPh>
    <rPh sb="26" eb="27">
      <t>ブン</t>
    </rPh>
    <phoneticPr fontId="1"/>
  </si>
  <si>
    <t>男女別で40名以上の参加者がいる場合は改めてダウンロードした一覧表で作成してください。</t>
    <rPh sb="0" eb="2">
      <t>ダンジョ</t>
    </rPh>
    <rPh sb="2" eb="3">
      <t>ベツ</t>
    </rPh>
    <rPh sb="6" eb="7">
      <t>メイ</t>
    </rPh>
    <rPh sb="7" eb="9">
      <t>イジョウ</t>
    </rPh>
    <rPh sb="10" eb="13">
      <t>サンカシャ</t>
    </rPh>
    <rPh sb="16" eb="18">
      <t>バアイ</t>
    </rPh>
    <rPh sb="19" eb="20">
      <t>アラタ</t>
    </rPh>
    <rPh sb="30" eb="32">
      <t>イチラン</t>
    </rPh>
    <rPh sb="32" eb="33">
      <t>ヒョウ</t>
    </rPh>
    <rPh sb="34" eb="36">
      <t>サクセイ</t>
    </rPh>
    <phoneticPr fontId="1"/>
  </si>
  <si>
    <t>令和8年度第3回小田原地区記録会</t>
    <rPh sb="0" eb="2">
      <t>レイワ</t>
    </rPh>
    <rPh sb="3" eb="5">
      <t>ネンド</t>
    </rPh>
    <rPh sb="5" eb="6">
      <t>ダイ</t>
    </rPh>
    <rPh sb="7" eb="8">
      <t>カイ</t>
    </rPh>
    <rPh sb="8" eb="16">
      <t>オダワラチクキロクカイ</t>
    </rPh>
    <phoneticPr fontId="1"/>
  </si>
  <si>
    <t>円盤</t>
    <rPh sb="0" eb="2">
      <t>エンバン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</si>
</sst>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t;10000]##&quot;分&quot;##&quot;秒&quot;##;[&lt;9999]##&quot;秒&quot;##"/>
    <numFmt numFmtId="177" formatCode="##&quot;m&quot;##"/>
    <numFmt numFmtId="178" formatCode="&quot;¥&quot;#,##0_);[Red]\(&quot;¥&quot;#,##0\)"/>
    <numFmt numFmtId="179" formatCode="0;;"/>
  </numFmts>
  <fonts count="53" x14ac:knownFonts="1">
    <font>
      <sz val="11"/>
      <color theme="1"/>
      <name val="SimHei"/>
      <family val="2"/>
      <charset val="128"/>
    </font>
    <font>
      <sz val="6"/>
      <name val="SimHei"/>
      <family val="2"/>
      <charset val="128"/>
    </font>
    <font>
      <sz val="6"/>
      <name val="ＭＳ Ｐゴシック"/>
      <family val="3"/>
      <charset val="128"/>
    </font>
    <font>
      <sz val="11"/>
      <color theme="1"/>
      <name val="ＭＳ Ｐゴシック"/>
      <family val="3"/>
      <charset val="128"/>
      <scheme val="minor"/>
    </font>
    <font>
      <sz val="11"/>
      <color indexed="8"/>
      <name val="ＭＳ Ｐゴシック"/>
      <family val="3"/>
      <charset val="128"/>
      <scheme val="minor"/>
    </font>
    <font>
      <b/>
      <sz val="11"/>
      <name val="ＭＳ Ｐゴシック"/>
      <family val="3"/>
      <charset val="128"/>
      <scheme val="minor"/>
    </font>
    <font>
      <b/>
      <sz val="11"/>
      <color indexed="8"/>
      <name val="ＭＳ Ｐゴシック"/>
      <family val="3"/>
      <charset val="128"/>
      <scheme val="minor"/>
    </font>
    <font>
      <sz val="9"/>
      <color indexed="8"/>
      <name val="ＭＳ Ｐゴシック"/>
      <family val="3"/>
      <charset val="128"/>
      <scheme val="minor"/>
    </font>
    <font>
      <b/>
      <sz val="24"/>
      <color indexed="8"/>
      <name val="ＭＳ Ｐゴシック"/>
      <family val="3"/>
      <charset val="128"/>
      <scheme val="minor"/>
    </font>
    <font>
      <b/>
      <sz val="16"/>
      <color indexed="8"/>
      <name val="ＭＳ Ｐゴシック"/>
      <family val="3"/>
      <charset val="128"/>
      <scheme val="minor"/>
    </font>
    <font>
      <sz val="12"/>
      <color indexed="8"/>
      <name val="ＭＳ Ｐゴシック"/>
      <family val="3"/>
      <charset val="128"/>
      <scheme val="minor"/>
    </font>
    <font>
      <sz val="12"/>
      <color theme="1"/>
      <name val="ＭＳ Ｐゴシック"/>
      <family val="3"/>
      <charset val="128"/>
      <scheme val="minor"/>
    </font>
    <font>
      <b/>
      <sz val="12"/>
      <color indexed="8"/>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color indexed="8"/>
      <name val="ＭＳ Ｐゴシック"/>
      <family val="3"/>
      <charset val="128"/>
      <scheme val="minor"/>
    </font>
    <font>
      <sz val="7"/>
      <color indexed="8"/>
      <name val="ＭＳ Ｐゴシック"/>
      <family val="3"/>
      <charset val="128"/>
      <scheme val="minor"/>
    </font>
    <font>
      <sz val="14"/>
      <name val="ＭＳ Ｐゴシック"/>
      <family val="3"/>
      <charset val="128"/>
      <scheme val="minor"/>
    </font>
    <font>
      <sz val="16"/>
      <name val="ＭＳ Ｐゴシック"/>
      <family val="3"/>
      <charset val="128"/>
      <scheme val="minor"/>
    </font>
    <font>
      <sz val="10"/>
      <name val="ＭＳ Ｐゴシック"/>
      <family val="3"/>
      <charset val="128"/>
      <scheme val="minor"/>
    </font>
    <font>
      <sz val="10"/>
      <color indexed="8"/>
      <name val="ＭＳ Ｐゴシック"/>
      <family val="3"/>
      <charset val="128"/>
      <scheme val="minor"/>
    </font>
    <font>
      <u/>
      <sz val="11"/>
      <color theme="1"/>
      <name val="ＭＳ Ｐゴシック"/>
      <family val="3"/>
      <charset val="128"/>
      <scheme val="minor"/>
    </font>
    <font>
      <sz val="16"/>
      <color indexed="8"/>
      <name val="ＭＳ Ｐゴシック"/>
      <family val="3"/>
      <charset val="128"/>
      <scheme val="minor"/>
    </font>
    <font>
      <sz val="10"/>
      <color theme="1"/>
      <name val="ＭＳ Ｐゴシック"/>
      <family val="3"/>
      <charset val="128"/>
      <scheme val="minor"/>
    </font>
    <font>
      <sz val="16"/>
      <color rgb="FFFF0000"/>
      <name val="ＭＳ Ｐゴシック"/>
      <family val="3"/>
      <charset val="128"/>
      <scheme val="minor"/>
    </font>
    <font>
      <sz val="11"/>
      <color rgb="FFFF0000"/>
      <name val="ＭＳ Ｐゴシック"/>
      <family val="3"/>
      <charset val="128"/>
      <scheme val="minor"/>
    </font>
    <font>
      <sz val="14"/>
      <color rgb="FFFF0000"/>
      <name val="ＭＳ Ｐゴシック"/>
      <family val="3"/>
      <charset val="128"/>
      <scheme val="minor"/>
    </font>
    <font>
      <b/>
      <sz val="10"/>
      <color rgb="FFFF0000"/>
      <name val="ＭＳ Ｐゴシック"/>
      <family val="3"/>
      <charset val="128"/>
      <scheme val="minor"/>
    </font>
    <font>
      <b/>
      <sz val="9"/>
      <color rgb="FFFF0000"/>
      <name val="ＭＳ Ｐゴシック"/>
      <family val="3"/>
      <charset val="128"/>
      <scheme val="minor"/>
    </font>
    <font>
      <sz val="9"/>
      <name val="ＭＳ Ｐゴシック"/>
      <family val="3"/>
      <charset val="128"/>
      <scheme val="minor"/>
    </font>
    <font>
      <b/>
      <sz val="9"/>
      <color indexed="8"/>
      <name val="ＭＳ Ｐゴシック"/>
      <family val="3"/>
      <charset val="128"/>
      <scheme val="minor"/>
    </font>
    <font>
      <sz val="18"/>
      <color theme="1"/>
      <name val="ＭＳ Ｐゴシック"/>
      <family val="3"/>
      <charset val="128"/>
      <scheme val="minor"/>
    </font>
    <font>
      <b/>
      <sz val="14"/>
      <name val="ＭＳ Ｐゴシック"/>
      <family val="3"/>
      <charset val="128"/>
      <scheme val="minor"/>
    </font>
    <font>
      <sz val="16"/>
      <color theme="1"/>
      <name val="ＭＳ Ｐゴシック"/>
      <family val="3"/>
      <charset val="128"/>
      <scheme val="minor"/>
    </font>
    <font>
      <b/>
      <sz val="16"/>
      <name val="ＭＳ Ｐゴシック"/>
      <family val="3"/>
      <charset val="128"/>
      <scheme val="minor"/>
    </font>
    <font>
      <sz val="9"/>
      <color rgb="FFFF0000"/>
      <name val="ＭＳ Ｐゴシック"/>
      <family val="3"/>
      <charset val="128"/>
      <scheme val="minor"/>
    </font>
    <font>
      <b/>
      <sz val="20"/>
      <color rgb="FFFF0000"/>
      <name val="Meiryo UI"/>
      <family val="3"/>
      <charset val="128"/>
    </font>
    <font>
      <sz val="11"/>
      <name val="Meiryo UI"/>
      <family val="3"/>
      <charset val="128"/>
    </font>
    <font>
      <sz val="14"/>
      <name val="Meiryo UI"/>
      <family val="3"/>
      <charset val="128"/>
    </font>
    <font>
      <sz val="20"/>
      <name val="Meiryo UI"/>
      <family val="3"/>
      <charset val="128"/>
    </font>
    <font>
      <b/>
      <sz val="18"/>
      <name val="Meiryo UI"/>
      <family val="3"/>
      <charset val="128"/>
    </font>
    <font>
      <sz val="12"/>
      <name val="Meiryo UI"/>
      <family val="3"/>
      <charset val="128"/>
    </font>
    <font>
      <b/>
      <sz val="20"/>
      <name val="Meiryo UI"/>
      <family val="3"/>
      <charset val="128"/>
    </font>
    <font>
      <b/>
      <sz val="16"/>
      <name val="Meiryo UI"/>
      <family val="3"/>
      <charset val="128"/>
    </font>
    <font>
      <sz val="11"/>
      <color theme="1"/>
      <name val="Meiryo UI"/>
      <family val="3"/>
      <charset val="128"/>
    </font>
    <font>
      <sz val="11"/>
      <color indexed="8"/>
      <name val="Meiryo UI"/>
      <family val="3"/>
      <charset val="128"/>
    </font>
    <font>
      <b/>
      <sz val="11"/>
      <color rgb="FFFF0000"/>
      <name val="Meiryo UI"/>
      <family val="3"/>
      <charset val="128"/>
    </font>
    <font>
      <u/>
      <sz val="11"/>
      <name val="Meiryo UI"/>
      <family val="3"/>
      <charset val="128"/>
    </font>
    <font>
      <sz val="12"/>
      <color theme="1"/>
      <name val="Meiryo UI"/>
      <family val="3"/>
      <charset val="128"/>
    </font>
    <font>
      <b/>
      <sz val="11"/>
      <color theme="1"/>
      <name val="Meiryo UI"/>
      <family val="3"/>
      <charset val="128"/>
    </font>
    <font>
      <sz val="11"/>
      <color rgb="FFFF0000"/>
      <name val="Meiryo UI"/>
      <family val="3"/>
      <charset val="128"/>
    </font>
    <font>
      <b/>
      <u/>
      <sz val="11"/>
      <color rgb="FFFF0000"/>
      <name val="Meiryo UI"/>
      <family val="3"/>
      <charset val="128"/>
    </font>
  </fonts>
  <fills count="1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00B0F0"/>
        <bgColor indexed="64"/>
      </patternFill>
    </fill>
    <fill>
      <patternFill patternType="solid">
        <fgColor rgb="FF66FF66"/>
        <bgColor indexed="64"/>
      </patternFill>
    </fill>
    <fill>
      <patternFill patternType="solid">
        <fgColor rgb="FFFF99FF"/>
        <bgColor indexed="64"/>
      </patternFill>
    </fill>
  </fills>
  <borders count="131">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double">
        <color indexed="64"/>
      </right>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thin">
        <color indexed="64"/>
      </bottom>
      <diagonal/>
    </border>
    <border>
      <left style="medium">
        <color indexed="64"/>
      </left>
      <right style="double">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bottom/>
      <diagonal/>
    </border>
    <border>
      <left style="dotted">
        <color indexed="64"/>
      </left>
      <right/>
      <top/>
      <bottom/>
      <diagonal/>
    </border>
    <border>
      <left/>
      <right style="thin">
        <color indexed="64"/>
      </right>
      <top/>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uble">
        <color indexed="64"/>
      </left>
      <right/>
      <top/>
      <bottom style="thin">
        <color indexed="64"/>
      </bottom>
      <diagonal/>
    </border>
    <border>
      <left style="thin">
        <color indexed="64"/>
      </left>
      <right/>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uble">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medium">
        <color indexed="64"/>
      </bottom>
      <diagonal/>
    </border>
    <border>
      <left style="hair">
        <color auto="1"/>
      </left>
      <right/>
      <top/>
      <bottom/>
      <diagonal/>
    </border>
    <border>
      <left/>
      <right/>
      <top style="hair">
        <color auto="1"/>
      </top>
      <bottom/>
      <diagonal/>
    </border>
    <border>
      <left style="hair">
        <color auto="1"/>
      </left>
      <right/>
      <top style="hair">
        <color auto="1"/>
      </top>
      <bottom/>
      <diagonal/>
    </border>
    <border>
      <left/>
      <right/>
      <top/>
      <bottom style="hair">
        <color auto="1"/>
      </bottom>
      <diagonal/>
    </border>
    <border>
      <left style="hair">
        <color auto="1"/>
      </left>
      <right/>
      <top/>
      <bottom style="hair">
        <color auto="1"/>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double">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style="medium">
        <color indexed="64"/>
      </right>
      <top style="thin">
        <color indexed="64"/>
      </top>
      <bottom/>
      <diagonal/>
    </border>
    <border>
      <left/>
      <right style="thin">
        <color indexed="64"/>
      </right>
      <top style="double">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style="medium">
        <color indexed="64"/>
      </bottom>
      <diagonal style="thin">
        <color indexed="64"/>
      </diagonal>
    </border>
    <border>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1">
    <xf numFmtId="0" fontId="0" fillId="0" borderId="0">
      <alignment vertical="center"/>
    </xf>
  </cellStyleXfs>
  <cellXfs count="788">
    <xf numFmtId="0" fontId="0" fillId="0" borderId="0" xfId="0">
      <alignment vertical="center"/>
    </xf>
    <xf numFmtId="0" fontId="3" fillId="0" borderId="0" xfId="0" applyFont="1" applyAlignment="1">
      <alignment horizontal="right" vertical="center"/>
    </xf>
    <xf numFmtId="0" fontId="3" fillId="0" borderId="0" xfId="0" applyFont="1">
      <alignment vertical="center"/>
    </xf>
    <xf numFmtId="0" fontId="11" fillId="0" borderId="0" xfId="0" applyFont="1">
      <alignment vertical="center"/>
    </xf>
    <xf numFmtId="0" fontId="4" fillId="0" borderId="0" xfId="0" applyFont="1" applyProtection="1">
      <alignment vertical="center"/>
      <protection hidden="1"/>
    </xf>
    <xf numFmtId="176" fontId="17" fillId="0" borderId="32" xfId="0" applyNumberFormat="1" applyFont="1" applyBorder="1" applyProtection="1">
      <alignment vertical="center"/>
      <protection hidden="1"/>
    </xf>
    <xf numFmtId="0" fontId="4" fillId="0" borderId="29" xfId="0" applyFont="1" applyBorder="1" applyProtection="1">
      <alignment vertical="center"/>
      <protection hidden="1"/>
    </xf>
    <xf numFmtId="0" fontId="12" fillId="0" borderId="9"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3" fillId="0" borderId="0" xfId="0" applyFont="1" applyProtection="1">
      <alignment vertical="center"/>
      <protection hidden="1"/>
    </xf>
    <xf numFmtId="0" fontId="14" fillId="0" borderId="29" xfId="0" applyFont="1" applyBorder="1" applyAlignment="1" applyProtection="1">
      <alignment horizontal="center" vertical="center"/>
      <protection hidden="1"/>
    </xf>
    <xf numFmtId="0" fontId="15" fillId="0" borderId="29" xfId="0" applyFont="1" applyBorder="1" applyAlignment="1" applyProtection="1">
      <alignment horizontal="center" vertical="center"/>
      <protection hidden="1"/>
    </xf>
    <xf numFmtId="0" fontId="15" fillId="0" borderId="29" xfId="0" quotePrefix="1" applyFont="1" applyBorder="1" applyAlignment="1" applyProtection="1">
      <alignment horizontal="center" vertical="center"/>
      <protection hidden="1"/>
    </xf>
    <xf numFmtId="0" fontId="3" fillId="0" borderId="36" xfId="0" applyFont="1" applyBorder="1" applyAlignment="1" applyProtection="1">
      <alignment horizontal="center" vertical="center"/>
      <protection hidden="1"/>
    </xf>
    <xf numFmtId="0" fontId="3" fillId="0" borderId="40" xfId="0" applyFont="1" applyBorder="1" applyAlignment="1" applyProtection="1">
      <alignment horizontal="center" vertical="center"/>
      <protection hidden="1"/>
    </xf>
    <xf numFmtId="0" fontId="3" fillId="0" borderId="41" xfId="0" applyFont="1" applyBorder="1" applyAlignment="1" applyProtection="1">
      <alignment horizontal="center" vertical="center"/>
      <protection hidden="1"/>
    </xf>
    <xf numFmtId="0" fontId="3" fillId="0" borderId="0" xfId="0" quotePrefix="1" applyFont="1" applyProtection="1">
      <alignment vertical="center"/>
      <protection hidden="1"/>
    </xf>
    <xf numFmtId="0" fontId="3" fillId="0" borderId="0" xfId="0" applyFont="1" applyAlignment="1" applyProtection="1">
      <alignment horizontal="right" vertical="center"/>
      <protection hidden="1"/>
    </xf>
    <xf numFmtId="0" fontId="8" fillId="0" borderId="0" xfId="0" applyFont="1" applyProtection="1">
      <alignment vertical="center"/>
      <protection hidden="1"/>
    </xf>
    <xf numFmtId="0" fontId="8" fillId="0" borderId="0" xfId="0" quotePrefix="1"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11" fillId="0" borderId="0" xfId="0" applyFont="1" applyProtection="1">
      <alignment vertical="center"/>
      <protection hidden="1"/>
    </xf>
    <xf numFmtId="0" fontId="5" fillId="0" borderId="0" xfId="0" applyFont="1" applyAlignment="1" applyProtection="1">
      <alignment horizontal="center" vertical="center"/>
      <protection hidden="1"/>
    </xf>
    <xf numFmtId="176" fontId="3" fillId="0" borderId="0" xfId="0" applyNumberFormat="1" applyFont="1" applyProtection="1">
      <alignment vertical="center"/>
      <protection hidden="1"/>
    </xf>
    <xf numFmtId="0" fontId="3" fillId="2" borderId="0" xfId="0" applyFont="1" applyFill="1" applyProtection="1">
      <alignment vertical="center"/>
      <protection hidden="1"/>
    </xf>
    <xf numFmtId="0" fontId="4" fillId="0" borderId="0" xfId="0" applyFont="1" applyAlignment="1" applyProtection="1">
      <alignment horizontal="right" vertical="center"/>
      <protection hidden="1"/>
    </xf>
    <xf numFmtId="0" fontId="3" fillId="0" borderId="0" xfId="0" applyFont="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3" fillId="0" borderId="29" xfId="0" applyFont="1" applyBorder="1" applyAlignment="1" applyProtection="1">
      <alignment horizontal="right" vertical="center"/>
      <protection hidden="1"/>
    </xf>
    <xf numFmtId="0" fontId="3" fillId="0" borderId="29" xfId="0" quotePrefix="1" applyFont="1" applyBorder="1" applyAlignment="1" applyProtection="1">
      <alignment horizontal="left" vertical="center"/>
      <protection hidden="1"/>
    </xf>
    <xf numFmtId="0" fontId="13" fillId="0" borderId="29" xfId="0" applyFont="1" applyBorder="1" applyAlignment="1" applyProtection="1">
      <alignment horizontal="center" vertical="center"/>
      <protection hidden="1"/>
    </xf>
    <xf numFmtId="0" fontId="3" fillId="0" borderId="29" xfId="0" applyFont="1" applyBorder="1" applyProtection="1">
      <alignment vertical="center"/>
      <protection hidden="1"/>
    </xf>
    <xf numFmtId="0" fontId="3" fillId="0" borderId="29" xfId="0" quotePrefix="1" applyFont="1" applyBorder="1" applyAlignment="1" applyProtection="1">
      <alignment horizontal="right" vertical="center"/>
      <protection hidden="1"/>
    </xf>
    <xf numFmtId="0" fontId="4" fillId="0" borderId="29" xfId="0" applyFont="1" applyBorder="1" applyAlignment="1" applyProtection="1">
      <alignment horizontal="right" vertical="center"/>
      <protection hidden="1"/>
    </xf>
    <xf numFmtId="0" fontId="5" fillId="0" borderId="53" xfId="0" applyFont="1" applyBorder="1" applyAlignment="1" applyProtection="1">
      <alignment horizontal="center" vertical="center"/>
      <protection hidden="1"/>
    </xf>
    <xf numFmtId="0" fontId="3" fillId="0" borderId="0" xfId="0" quotePrefix="1" applyFont="1" applyAlignment="1" applyProtection="1">
      <alignment horizontal="right" vertical="center"/>
      <protection hidden="1"/>
    </xf>
    <xf numFmtId="0" fontId="3" fillId="3" borderId="0" xfId="0" applyFont="1" applyFill="1" applyProtection="1">
      <alignment vertical="center"/>
      <protection hidden="1"/>
    </xf>
    <xf numFmtId="0" fontId="3" fillId="0" borderId="0" xfId="0" quotePrefix="1" applyFont="1" applyAlignment="1" applyProtection="1">
      <alignment horizontal="left" vertical="center"/>
      <protection hidden="1"/>
    </xf>
    <xf numFmtId="0" fontId="13" fillId="0" borderId="0" xfId="0" applyFont="1" applyAlignment="1" applyProtection="1">
      <alignment horizontal="center" vertical="center"/>
      <protection hidden="1"/>
    </xf>
    <xf numFmtId="0" fontId="4" fillId="0" borderId="69" xfId="0" applyFont="1" applyBorder="1" applyProtection="1">
      <alignment vertical="center"/>
      <protection hidden="1"/>
    </xf>
    <xf numFmtId="0" fontId="4" fillId="0" borderId="70" xfId="0" applyFont="1" applyBorder="1" applyProtection="1">
      <alignment vertical="center"/>
      <protection hidden="1"/>
    </xf>
    <xf numFmtId="0" fontId="4" fillId="0" borderId="32" xfId="0" applyFont="1" applyBorder="1" applyProtection="1">
      <alignment vertical="center"/>
      <protection hidden="1"/>
    </xf>
    <xf numFmtId="0" fontId="4" fillId="4" borderId="29" xfId="0" applyFont="1" applyFill="1" applyBorder="1" applyProtection="1">
      <alignment vertical="center"/>
      <protection hidden="1"/>
    </xf>
    <xf numFmtId="0" fontId="4" fillId="4" borderId="0" xfId="0" applyFont="1" applyFill="1" applyProtection="1">
      <alignment vertical="center"/>
      <protection hidden="1"/>
    </xf>
    <xf numFmtId="0" fontId="4" fillId="3" borderId="0" xfId="0" applyFont="1" applyFill="1" applyProtection="1">
      <alignment vertical="center"/>
      <protection hidden="1"/>
    </xf>
    <xf numFmtId="0" fontId="4" fillId="2" borderId="0" xfId="0" applyFont="1" applyFill="1" applyProtection="1">
      <alignment vertical="center"/>
      <protection hidden="1"/>
    </xf>
    <xf numFmtId="0" fontId="21" fillId="5" borderId="35" xfId="0" applyFont="1" applyFill="1" applyBorder="1" applyAlignment="1" applyProtection="1">
      <alignment horizontal="center" vertical="center"/>
      <protection hidden="1"/>
    </xf>
    <xf numFmtId="0" fontId="4" fillId="5" borderId="35" xfId="0" applyFont="1" applyFill="1" applyBorder="1" applyAlignment="1" applyProtection="1">
      <alignment horizontal="center" vertical="center"/>
      <protection hidden="1"/>
    </xf>
    <xf numFmtId="0" fontId="4" fillId="5" borderId="66" xfId="0" applyFont="1" applyFill="1" applyBorder="1" applyAlignment="1" applyProtection="1">
      <alignment horizontal="center" vertical="center"/>
      <protection hidden="1"/>
    </xf>
    <xf numFmtId="0" fontId="16" fillId="5" borderId="78" xfId="0" applyFont="1" applyFill="1" applyBorder="1" applyAlignment="1" applyProtection="1">
      <alignment horizontal="right" vertical="center"/>
      <protection hidden="1"/>
    </xf>
    <xf numFmtId="0" fontId="4" fillId="5" borderId="36" xfId="0" applyFont="1" applyFill="1" applyBorder="1" applyAlignment="1" applyProtection="1">
      <alignment horizontal="center" vertical="center"/>
      <protection hidden="1"/>
    </xf>
    <xf numFmtId="0" fontId="16" fillId="0" borderId="0" xfId="0" applyFont="1" applyProtection="1">
      <alignment vertical="center"/>
      <protection hidden="1"/>
    </xf>
    <xf numFmtId="0" fontId="4" fillId="4" borderId="81" xfId="0" applyFont="1" applyFill="1" applyBorder="1" applyProtection="1">
      <alignment vertical="center"/>
      <protection hidden="1"/>
    </xf>
    <xf numFmtId="0" fontId="4" fillId="4" borderId="32" xfId="0" applyFont="1" applyFill="1" applyBorder="1" applyProtection="1">
      <alignment vertical="center"/>
      <protection hidden="1"/>
    </xf>
    <xf numFmtId="0" fontId="4" fillId="4" borderId="82" xfId="0" applyFont="1" applyFill="1" applyBorder="1" applyProtection="1">
      <alignment vertical="center"/>
      <protection hidden="1"/>
    </xf>
    <xf numFmtId="0" fontId="22" fillId="0" borderId="0" xfId="0" applyFont="1" applyProtection="1">
      <alignment vertical="center"/>
      <protection hidden="1"/>
    </xf>
    <xf numFmtId="0" fontId="19" fillId="0" borderId="0" xfId="0" applyFont="1" applyProtection="1">
      <alignment vertical="center"/>
      <protection hidden="1"/>
    </xf>
    <xf numFmtId="0" fontId="19" fillId="0" borderId="0" xfId="0" applyFont="1" applyAlignment="1">
      <alignment horizontal="center" vertical="center"/>
    </xf>
    <xf numFmtId="0" fontId="19" fillId="0" borderId="0" xfId="0" applyFont="1">
      <alignment vertical="center"/>
    </xf>
    <xf numFmtId="0" fontId="19" fillId="0" borderId="29" xfId="0" applyFont="1" applyBorder="1" applyAlignment="1" applyProtection="1">
      <alignment horizontal="center" vertical="center"/>
      <protection hidden="1"/>
    </xf>
    <xf numFmtId="0" fontId="19" fillId="0" borderId="55" xfId="0" applyFont="1" applyBorder="1" applyProtection="1">
      <alignment vertical="center"/>
      <protection hidden="1"/>
    </xf>
    <xf numFmtId="0" fontId="19" fillId="0" borderId="56" xfId="0" applyFont="1" applyBorder="1" applyProtection="1">
      <alignment vertical="center"/>
      <protection hidden="1"/>
    </xf>
    <xf numFmtId="0" fontId="19" fillId="0" borderId="29" xfId="0" applyFont="1" applyBorder="1" applyAlignment="1" applyProtection="1">
      <alignment vertical="center" shrinkToFit="1"/>
      <protection hidden="1"/>
    </xf>
    <xf numFmtId="0" fontId="19" fillId="0" borderId="58" xfId="0" applyFont="1" applyBorder="1" applyAlignment="1" applyProtection="1">
      <alignment horizontal="center" vertical="center"/>
      <protection hidden="1"/>
    </xf>
    <xf numFmtId="0" fontId="19" fillId="0" borderId="58" xfId="0" applyFont="1" applyBorder="1" applyProtection="1">
      <alignment vertical="center"/>
      <protection hidden="1"/>
    </xf>
    <xf numFmtId="0" fontId="19" fillId="0" borderId="59" xfId="0" applyFont="1" applyBorder="1" applyProtection="1">
      <alignment vertical="center"/>
      <protection hidden="1"/>
    </xf>
    <xf numFmtId="0" fontId="19" fillId="0" borderId="60" xfId="0" applyFont="1" applyBorder="1" applyProtection="1">
      <alignment vertical="center"/>
      <protection hidden="1"/>
    </xf>
    <xf numFmtId="0" fontId="19" fillId="0" borderId="61" xfId="0" applyFont="1" applyBorder="1" applyAlignment="1" applyProtection="1">
      <alignment horizontal="center" vertical="center"/>
      <protection hidden="1"/>
    </xf>
    <xf numFmtId="0" fontId="19" fillId="0" borderId="61" xfId="0" applyFont="1" applyBorder="1" applyProtection="1">
      <alignment vertical="center"/>
      <protection hidden="1"/>
    </xf>
    <xf numFmtId="0" fontId="19" fillId="0" borderId="62" xfId="0" applyFont="1" applyBorder="1" applyProtection="1">
      <alignment vertical="center"/>
      <protection hidden="1"/>
    </xf>
    <xf numFmtId="0" fontId="19" fillId="0" borderId="63" xfId="0" applyFont="1" applyBorder="1" applyProtection="1">
      <alignment vertical="center"/>
      <protection hidden="1"/>
    </xf>
    <xf numFmtId="0" fontId="4" fillId="8" borderId="29" xfId="0" applyFont="1" applyFill="1" applyBorder="1" applyProtection="1">
      <alignment vertical="center"/>
      <protection hidden="1"/>
    </xf>
    <xf numFmtId="0" fontId="4" fillId="8" borderId="81" xfId="0" applyFont="1" applyFill="1" applyBorder="1" applyProtection="1">
      <alignment vertical="center"/>
      <protection hidden="1"/>
    </xf>
    <xf numFmtId="0" fontId="4" fillId="8" borderId="32" xfId="0" applyFont="1" applyFill="1" applyBorder="1" applyProtection="1">
      <alignment vertical="center"/>
      <protection hidden="1"/>
    </xf>
    <xf numFmtId="0" fontId="4" fillId="8" borderId="82" xfId="0" applyFont="1" applyFill="1" applyBorder="1" applyProtection="1">
      <alignment vertical="center"/>
      <protection hidden="1"/>
    </xf>
    <xf numFmtId="0" fontId="4" fillId="8" borderId="0" xfId="0" applyFont="1" applyFill="1" applyProtection="1">
      <alignment vertical="center"/>
      <protection hidden="1"/>
    </xf>
    <xf numFmtId="0" fontId="12" fillId="0" borderId="4" xfId="0" applyFont="1" applyBorder="1" applyProtection="1">
      <alignment vertical="center"/>
      <protection hidden="1"/>
    </xf>
    <xf numFmtId="0" fontId="12" fillId="0" borderId="9" xfId="0" applyFont="1" applyBorder="1" applyProtection="1">
      <alignment vertical="center"/>
      <protection hidden="1"/>
    </xf>
    <xf numFmtId="0" fontId="12" fillId="0" borderId="0" xfId="0" applyFont="1" applyProtection="1">
      <alignment vertical="center"/>
      <protection hidden="1"/>
    </xf>
    <xf numFmtId="0" fontId="3" fillId="0" borderId="1" xfId="0" applyFont="1" applyBorder="1" applyProtection="1">
      <alignment vertical="center"/>
      <protection hidden="1"/>
    </xf>
    <xf numFmtId="0" fontId="9" fillId="0" borderId="0" xfId="0" quotePrefix="1" applyFont="1" applyProtection="1">
      <alignment vertical="center"/>
      <protection hidden="1"/>
    </xf>
    <xf numFmtId="0" fontId="3" fillId="0" borderId="66" xfId="0" applyFont="1" applyBorder="1" applyAlignment="1" applyProtection="1">
      <alignment horizontal="center" vertical="center"/>
      <protection hidden="1"/>
    </xf>
    <xf numFmtId="0" fontId="23" fillId="0" borderId="0" xfId="0" quotePrefix="1" applyFont="1" applyAlignment="1" applyProtection="1">
      <alignment horizontal="left" vertical="center"/>
      <protection hidden="1"/>
    </xf>
    <xf numFmtId="0" fontId="13" fillId="0" borderId="0" xfId="0" applyFont="1" applyProtection="1">
      <alignment vertical="center"/>
      <protection hidden="1"/>
    </xf>
    <xf numFmtId="0" fontId="13" fillId="0" borderId="85" xfId="0" applyFont="1" applyBorder="1" applyProtection="1">
      <alignment vertical="center"/>
      <protection hidden="1"/>
    </xf>
    <xf numFmtId="0" fontId="18" fillId="0" borderId="29" xfId="0" applyFont="1" applyBorder="1" applyAlignment="1" applyProtection="1">
      <alignment horizontal="center" vertical="center"/>
      <protection hidden="1"/>
    </xf>
    <xf numFmtId="0" fontId="13" fillId="0" borderId="88" xfId="0" applyFont="1" applyBorder="1" applyProtection="1">
      <alignment vertical="center"/>
      <protection hidden="1"/>
    </xf>
    <xf numFmtId="0" fontId="13" fillId="0" borderId="88" xfId="0" applyFont="1" applyBorder="1" applyAlignment="1" applyProtection="1">
      <alignment horizontal="center" vertical="center"/>
      <protection hidden="1"/>
    </xf>
    <xf numFmtId="0" fontId="13" fillId="0" borderId="89" xfId="0" applyFont="1" applyBorder="1" applyProtection="1">
      <alignment vertical="center"/>
      <protection hidden="1"/>
    </xf>
    <xf numFmtId="0" fontId="13" fillId="0" borderId="86" xfId="0" applyFont="1" applyBorder="1" applyProtection="1">
      <alignment vertical="center"/>
      <protection hidden="1"/>
    </xf>
    <xf numFmtId="0" fontId="13" fillId="0" borderId="86" xfId="0" applyFont="1" applyBorder="1" applyAlignment="1" applyProtection="1">
      <alignment horizontal="center" vertical="center"/>
      <protection hidden="1"/>
    </xf>
    <xf numFmtId="0" fontId="13" fillId="0" borderId="87" xfId="0" applyFont="1" applyBorder="1" applyProtection="1">
      <alignment vertical="center"/>
      <protection hidden="1"/>
    </xf>
    <xf numFmtId="0" fontId="3" fillId="5" borderId="35" xfId="0" applyFont="1" applyFill="1" applyBorder="1" applyAlignment="1" applyProtection="1">
      <alignment horizontal="center" vertical="center"/>
      <protection hidden="1"/>
    </xf>
    <xf numFmtId="0" fontId="4" fillId="3" borderId="66" xfId="0" applyFont="1" applyFill="1" applyBorder="1" applyAlignment="1" applyProtection="1">
      <alignment horizontal="center" vertical="center"/>
      <protection hidden="1"/>
    </xf>
    <xf numFmtId="0" fontId="21" fillId="3" borderId="35" xfId="0" applyFont="1" applyFill="1" applyBorder="1" applyAlignment="1" applyProtection="1">
      <alignment horizontal="center" vertical="center"/>
      <protection hidden="1"/>
    </xf>
    <xf numFmtId="0" fontId="4" fillId="3" borderId="35" xfId="0" applyFont="1" applyFill="1" applyBorder="1" applyAlignment="1" applyProtection="1">
      <alignment horizontal="center" vertical="center"/>
      <protection hidden="1"/>
    </xf>
    <xf numFmtId="0" fontId="3" fillId="3" borderId="29" xfId="0" applyFont="1" applyFill="1" applyBorder="1" applyAlignment="1" applyProtection="1">
      <alignment horizontal="center" vertical="center"/>
      <protection hidden="1"/>
    </xf>
    <xf numFmtId="0" fontId="16" fillId="3" borderId="78" xfId="0" applyFont="1" applyFill="1" applyBorder="1" applyAlignment="1" applyProtection="1">
      <alignment horizontal="right" vertical="center"/>
      <protection hidden="1"/>
    </xf>
    <xf numFmtId="0" fontId="4" fillId="9" borderId="66" xfId="0" applyFont="1" applyFill="1" applyBorder="1" applyAlignment="1" applyProtection="1">
      <alignment horizontal="center" vertical="center"/>
      <protection hidden="1"/>
    </xf>
    <xf numFmtId="0" fontId="21" fillId="9" borderId="35" xfId="0" applyFont="1" applyFill="1" applyBorder="1" applyAlignment="1" applyProtection="1">
      <alignment horizontal="center" vertical="center"/>
      <protection hidden="1"/>
    </xf>
    <xf numFmtId="0" fontId="4" fillId="9" borderId="35" xfId="0" applyFont="1" applyFill="1" applyBorder="1" applyAlignment="1" applyProtection="1">
      <alignment horizontal="center" vertical="center"/>
      <protection hidden="1"/>
    </xf>
    <xf numFmtId="0" fontId="3" fillId="9" borderId="29" xfId="0" applyFont="1" applyFill="1" applyBorder="1" applyAlignment="1" applyProtection="1">
      <alignment horizontal="center" vertical="center"/>
      <protection hidden="1"/>
    </xf>
    <xf numFmtId="0" fontId="16" fillId="9" borderId="78" xfId="0" applyFont="1" applyFill="1" applyBorder="1" applyAlignment="1" applyProtection="1">
      <alignment horizontal="right" vertical="center"/>
      <protection hidden="1"/>
    </xf>
    <xf numFmtId="0" fontId="4" fillId="10" borderId="66" xfId="0" applyFont="1" applyFill="1" applyBorder="1" applyAlignment="1" applyProtection="1">
      <alignment horizontal="center" vertical="center"/>
      <protection hidden="1"/>
    </xf>
    <xf numFmtId="0" fontId="21" fillId="10" borderId="35" xfId="0" applyFont="1" applyFill="1" applyBorder="1" applyAlignment="1" applyProtection="1">
      <alignment horizontal="center" vertical="center"/>
      <protection hidden="1"/>
    </xf>
    <xf numFmtId="0" fontId="4" fillId="10" borderId="35" xfId="0" applyFont="1" applyFill="1" applyBorder="1" applyAlignment="1" applyProtection="1">
      <alignment horizontal="center" vertical="center"/>
      <protection hidden="1"/>
    </xf>
    <xf numFmtId="0" fontId="3" fillId="10" borderId="29" xfId="0" applyFont="1" applyFill="1" applyBorder="1" applyAlignment="1" applyProtection="1">
      <alignment horizontal="center" vertical="center"/>
      <protection hidden="1"/>
    </xf>
    <xf numFmtId="0" fontId="16" fillId="10" borderId="78" xfId="0" applyFont="1" applyFill="1" applyBorder="1" applyAlignment="1" applyProtection="1">
      <alignment horizontal="right" vertical="center"/>
      <protection hidden="1"/>
    </xf>
    <xf numFmtId="0" fontId="4" fillId="6" borderId="66" xfId="0" applyFont="1" applyFill="1" applyBorder="1" applyAlignment="1" applyProtection="1">
      <alignment horizontal="center" vertical="center"/>
      <protection hidden="1"/>
    </xf>
    <xf numFmtId="0" fontId="21" fillId="6" borderId="35" xfId="0" applyFont="1" applyFill="1" applyBorder="1" applyAlignment="1" applyProtection="1">
      <alignment horizontal="center" vertical="center"/>
      <protection hidden="1"/>
    </xf>
    <xf numFmtId="0" fontId="4" fillId="6" borderId="35" xfId="0" applyFont="1" applyFill="1" applyBorder="1" applyAlignment="1" applyProtection="1">
      <alignment horizontal="center" vertical="center"/>
      <protection hidden="1"/>
    </xf>
    <xf numFmtId="0" fontId="3" fillId="6" borderId="29" xfId="0" applyFont="1" applyFill="1" applyBorder="1" applyAlignment="1" applyProtection="1">
      <alignment horizontal="center" vertical="center"/>
      <protection hidden="1"/>
    </xf>
    <xf numFmtId="0" fontId="16" fillId="6" borderId="78" xfId="0" applyFont="1" applyFill="1" applyBorder="1" applyAlignment="1" applyProtection="1">
      <alignment horizontal="right" vertical="center"/>
      <protection hidden="1"/>
    </xf>
    <xf numFmtId="0" fontId="4" fillId="10" borderId="79" xfId="0" applyFont="1" applyFill="1" applyBorder="1" applyAlignment="1" applyProtection="1">
      <alignment horizontal="center" vertical="center"/>
      <protection hidden="1"/>
    </xf>
    <xf numFmtId="0" fontId="21" fillId="10" borderId="50" xfId="0" applyFont="1" applyFill="1" applyBorder="1" applyAlignment="1" applyProtection="1">
      <alignment horizontal="center" vertical="center"/>
      <protection hidden="1"/>
    </xf>
    <xf numFmtId="0" fontId="4" fillId="10" borderId="50" xfId="0" applyFont="1" applyFill="1" applyBorder="1" applyAlignment="1" applyProtection="1">
      <alignment horizontal="center" vertical="center"/>
      <protection hidden="1"/>
    </xf>
    <xf numFmtId="0" fontId="16" fillId="10" borderId="80" xfId="0" applyFont="1" applyFill="1" applyBorder="1" applyAlignment="1" applyProtection="1">
      <alignment horizontal="right" vertical="center"/>
      <protection hidden="1"/>
    </xf>
    <xf numFmtId="0" fontId="19" fillId="0" borderId="0" xfId="0" applyFont="1" applyAlignment="1" applyProtection="1">
      <alignment horizontal="center" vertical="center"/>
      <protection hidden="1"/>
    </xf>
    <xf numFmtId="0" fontId="13" fillId="2" borderId="83" xfId="0" applyFont="1" applyFill="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3" fillId="0" borderId="0" xfId="0" quotePrefix="1" applyFont="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3" fillId="0" borderId="15" xfId="0" applyFont="1" applyBorder="1" applyAlignment="1" applyProtection="1">
      <alignment horizontal="center" vertical="center"/>
      <protection hidden="1"/>
    </xf>
    <xf numFmtId="0" fontId="3" fillId="0" borderId="22"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10" fillId="0" borderId="2" xfId="0" quotePrefix="1" applyFont="1" applyBorder="1" applyAlignment="1" applyProtection="1">
      <alignment horizontal="left" vertical="center"/>
      <protection hidden="1"/>
    </xf>
    <xf numFmtId="0" fontId="10" fillId="0" borderId="3" xfId="0" applyFont="1" applyBorder="1" applyAlignment="1" applyProtection="1">
      <alignment horizontal="left" vertical="center"/>
      <protection hidden="1"/>
    </xf>
    <xf numFmtId="0" fontId="10" fillId="0" borderId="7" xfId="0" quotePrefix="1" applyFont="1" applyBorder="1" applyAlignment="1" applyProtection="1">
      <alignment horizontal="left" vertical="center"/>
      <protection hidden="1"/>
    </xf>
    <xf numFmtId="0" fontId="10" fillId="0" borderId="8" xfId="0" applyFont="1" applyBorder="1" applyAlignment="1" applyProtection="1">
      <alignment horizontal="left" vertical="center"/>
      <protection hidden="1"/>
    </xf>
    <xf numFmtId="0" fontId="11" fillId="0" borderId="7" xfId="0" quotePrefix="1" applyFont="1" applyBorder="1" applyAlignment="1" applyProtection="1">
      <alignment horizontal="left" vertical="center"/>
      <protection hidden="1"/>
    </xf>
    <xf numFmtId="0" fontId="11" fillId="0" borderId="8" xfId="0" applyFont="1" applyBorder="1" applyAlignment="1" applyProtection="1">
      <alignment horizontal="left" vertical="center"/>
      <protection hidden="1"/>
    </xf>
    <xf numFmtId="0" fontId="4" fillId="0" borderId="1" xfId="0" applyFont="1" applyBorder="1" applyProtection="1">
      <alignment vertical="center"/>
      <protection hidden="1"/>
    </xf>
    <xf numFmtId="0" fontId="5" fillId="0" borderId="0" xfId="0" quotePrefix="1" applyFont="1" applyProtection="1">
      <alignment vertical="center"/>
      <protection hidden="1"/>
    </xf>
    <xf numFmtId="0" fontId="6" fillId="0" borderId="1" xfId="0" applyFont="1" applyBorder="1" applyAlignment="1" applyProtection="1">
      <alignment vertical="top"/>
      <protection hidden="1"/>
    </xf>
    <xf numFmtId="0" fontId="11" fillId="0" borderId="0" xfId="0" quotePrefix="1" applyFont="1" applyProtection="1">
      <alignment vertical="center"/>
      <protection hidden="1"/>
    </xf>
    <xf numFmtId="0" fontId="10" fillId="0" borderId="0" xfId="0" applyFont="1" applyProtection="1">
      <alignment vertical="center"/>
      <protection hidden="1"/>
    </xf>
    <xf numFmtId="0" fontId="12" fillId="0" borderId="12" xfId="0" applyFont="1" applyBorder="1" applyAlignment="1" applyProtection="1">
      <alignment horizontal="center" vertical="center"/>
      <protection hidden="1"/>
    </xf>
    <xf numFmtId="0" fontId="11" fillId="0" borderId="10" xfId="0" quotePrefix="1" applyFont="1" applyBorder="1" applyProtection="1">
      <alignment vertical="center"/>
      <protection hidden="1"/>
    </xf>
    <xf numFmtId="0" fontId="11" fillId="0" borderId="11" xfId="0" applyFont="1" applyBorder="1" applyProtection="1">
      <alignment vertical="center"/>
      <protection hidden="1"/>
    </xf>
    <xf numFmtId="0" fontId="15" fillId="0" borderId="0" xfId="0" applyFont="1">
      <alignment vertical="center"/>
    </xf>
    <xf numFmtId="0" fontId="11" fillId="0" borderId="7" xfId="0" quotePrefix="1" applyFont="1" applyBorder="1" applyProtection="1">
      <alignment vertical="center"/>
      <protection hidden="1"/>
    </xf>
    <xf numFmtId="0" fontId="11" fillId="0" borderId="8" xfId="0" applyFont="1" applyBorder="1" applyProtection="1">
      <alignment vertical="center"/>
      <protection hidden="1"/>
    </xf>
    <xf numFmtId="0" fontId="11" fillId="0" borderId="9" xfId="0" applyFont="1" applyBorder="1" applyProtection="1">
      <alignment vertical="center"/>
      <protection hidden="1"/>
    </xf>
    <xf numFmtId="0" fontId="11" fillId="0" borderId="12" xfId="0" applyFont="1" applyBorder="1" applyProtection="1">
      <alignment vertical="center"/>
      <protection hidden="1"/>
    </xf>
    <xf numFmtId="0" fontId="11" fillId="0" borderId="51" xfId="0" applyFont="1" applyBorder="1">
      <alignment vertical="center"/>
    </xf>
    <xf numFmtId="0" fontId="6" fillId="0" borderId="1" xfId="0" applyFont="1" applyBorder="1" applyAlignment="1" applyProtection="1">
      <alignment horizontal="center" vertical="top"/>
      <protection hidden="1"/>
    </xf>
    <xf numFmtId="0" fontId="4" fillId="0" borderId="93" xfId="0" applyFont="1" applyBorder="1" applyAlignment="1" applyProtection="1">
      <alignment horizontal="center" vertical="center"/>
      <protection hidden="1"/>
    </xf>
    <xf numFmtId="0" fontId="4" fillId="0" borderId="94" xfId="0" applyFont="1" applyBorder="1" applyAlignment="1" applyProtection="1">
      <alignment horizontal="center" vertical="center"/>
      <protection hidden="1"/>
    </xf>
    <xf numFmtId="0" fontId="4" fillId="0" borderId="96" xfId="0" applyFont="1" applyBorder="1" applyAlignment="1" applyProtection="1">
      <alignment horizontal="center" vertical="center"/>
      <protection hidden="1"/>
    </xf>
    <xf numFmtId="0" fontId="24" fillId="0" borderId="92" xfId="0" applyFont="1" applyBorder="1">
      <alignment vertical="center"/>
    </xf>
    <xf numFmtId="0" fontId="3" fillId="0" borderId="100" xfId="0" applyFont="1" applyBorder="1" applyAlignment="1">
      <alignment horizontal="center" vertical="center"/>
    </xf>
    <xf numFmtId="0" fontId="3" fillId="0" borderId="91" xfId="0" applyFont="1" applyBorder="1" applyAlignment="1">
      <alignment horizontal="center" vertical="center"/>
    </xf>
    <xf numFmtId="0" fontId="17" fillId="0" borderId="32" xfId="0" applyFont="1" applyBorder="1" applyProtection="1">
      <alignment vertical="center"/>
      <protection hidden="1"/>
    </xf>
    <xf numFmtId="0" fontId="3" fillId="0" borderId="91" xfId="0" applyFont="1" applyBorder="1" applyAlignment="1" applyProtection="1">
      <alignment horizontal="center" vertical="center"/>
      <protection hidden="1"/>
    </xf>
    <xf numFmtId="0" fontId="3" fillId="0" borderId="100" xfId="0" applyFont="1" applyBorder="1" applyAlignment="1" applyProtection="1">
      <alignment horizontal="center" vertical="center"/>
      <protection hidden="1"/>
    </xf>
    <xf numFmtId="0" fontId="6" fillId="0" borderId="0" xfId="0" applyFont="1" applyProtection="1">
      <alignment vertical="center"/>
      <protection hidden="1"/>
    </xf>
    <xf numFmtId="0" fontId="10" fillId="0" borderId="4" xfId="0" applyFont="1" applyBorder="1" applyProtection="1">
      <alignment vertical="center"/>
      <protection hidden="1"/>
    </xf>
    <xf numFmtId="0" fontId="10" fillId="0" borderId="9" xfId="0" applyFont="1" applyBorder="1" applyProtection="1">
      <alignment vertical="center"/>
      <protection hidden="1"/>
    </xf>
    <xf numFmtId="0" fontId="16" fillId="5" borderId="35" xfId="0" applyFont="1" applyFill="1" applyBorder="1" applyProtection="1">
      <alignment vertical="center"/>
      <protection hidden="1"/>
    </xf>
    <xf numFmtId="0" fontId="16" fillId="3" borderId="35" xfId="0" applyFont="1" applyFill="1" applyBorder="1" applyProtection="1">
      <alignment vertical="center"/>
      <protection hidden="1"/>
    </xf>
    <xf numFmtId="0" fontId="16" fillId="9" borderId="35" xfId="0" applyFont="1" applyFill="1" applyBorder="1" applyProtection="1">
      <alignment vertical="center"/>
      <protection hidden="1"/>
    </xf>
    <xf numFmtId="0" fontId="16" fillId="6" borderId="35" xfId="0" applyFont="1" applyFill="1" applyBorder="1" applyProtection="1">
      <alignment vertical="center"/>
      <protection hidden="1"/>
    </xf>
    <xf numFmtId="0" fontId="16" fillId="10" borderId="35" xfId="0" applyFont="1" applyFill="1" applyBorder="1" applyProtection="1">
      <alignment vertical="center"/>
      <protection hidden="1"/>
    </xf>
    <xf numFmtId="0" fontId="16" fillId="10" borderId="50" xfId="0" applyFont="1" applyFill="1" applyBorder="1" applyProtection="1">
      <alignment vertical="center"/>
      <protection hidden="1"/>
    </xf>
    <xf numFmtId="0" fontId="17" fillId="0" borderId="0" xfId="0" applyFont="1" applyProtection="1">
      <alignment vertical="center"/>
      <protection hidden="1"/>
    </xf>
    <xf numFmtId="0" fontId="10" fillId="0" borderId="4" xfId="0" applyFont="1" applyBorder="1" applyAlignment="1" applyProtection="1">
      <alignment horizontal="left" vertical="center"/>
      <protection hidden="1"/>
    </xf>
    <xf numFmtId="0" fontId="11" fillId="0" borderId="9" xfId="0" applyFont="1" applyBorder="1" applyAlignment="1" applyProtection="1">
      <alignment horizontal="left" vertical="center"/>
      <protection hidden="1"/>
    </xf>
    <xf numFmtId="0" fontId="10" fillId="0" borderId="9" xfId="0" applyFont="1" applyBorder="1" applyAlignment="1" applyProtection="1">
      <alignment horizontal="left" vertical="center"/>
      <protection hidden="1"/>
    </xf>
    <xf numFmtId="0" fontId="3" fillId="0" borderId="1" xfId="0" applyFont="1" applyBorder="1" applyAlignment="1" applyProtection="1">
      <alignment horizontal="center" vertical="center"/>
      <protection hidden="1"/>
    </xf>
    <xf numFmtId="0" fontId="13" fillId="5" borderId="83" xfId="0" applyFont="1" applyFill="1" applyBorder="1" applyAlignment="1" applyProtection="1">
      <alignment horizontal="center" vertical="center"/>
      <protection hidden="1"/>
    </xf>
    <xf numFmtId="0" fontId="25" fillId="0" borderId="0" xfId="0" applyFont="1" applyProtection="1">
      <alignment vertical="center"/>
      <protection hidden="1"/>
    </xf>
    <xf numFmtId="0" fontId="25" fillId="0" borderId="0" xfId="0" applyFont="1" applyAlignment="1" applyProtection="1">
      <alignment horizontal="center" vertical="center"/>
      <protection hidden="1"/>
    </xf>
    <xf numFmtId="0" fontId="25" fillId="0" borderId="0" xfId="0" applyFont="1" applyAlignment="1">
      <alignment horizontal="center" vertical="center"/>
    </xf>
    <xf numFmtId="0" fontId="25" fillId="0" borderId="0" xfId="0" applyFont="1">
      <alignment vertical="center"/>
    </xf>
    <xf numFmtId="0" fontId="25" fillId="0" borderId="29" xfId="0" applyFont="1" applyBorder="1" applyAlignment="1" applyProtection="1">
      <alignment horizontal="center" vertical="center"/>
      <protection hidden="1"/>
    </xf>
    <xf numFmtId="0" fontId="25" fillId="0" borderId="55" xfId="0" applyFont="1" applyBorder="1" applyProtection="1">
      <alignment vertical="center"/>
      <protection hidden="1"/>
    </xf>
    <xf numFmtId="0" fontId="25" fillId="0" borderId="56" xfId="0" applyFont="1" applyBorder="1" applyProtection="1">
      <alignment vertical="center"/>
      <protection hidden="1"/>
    </xf>
    <xf numFmtId="0" fontId="25" fillId="0" borderId="29" xfId="0" applyFont="1" applyBorder="1" applyAlignment="1" applyProtection="1">
      <alignment vertical="center" shrinkToFit="1"/>
      <protection hidden="1"/>
    </xf>
    <xf numFmtId="0" fontId="25" fillId="0" borderId="58" xfId="0" applyFont="1" applyBorder="1" applyAlignment="1" applyProtection="1">
      <alignment horizontal="center" vertical="center"/>
      <protection hidden="1"/>
    </xf>
    <xf numFmtId="0" fontId="25" fillId="0" borderId="58" xfId="0" applyFont="1" applyBorder="1" applyProtection="1">
      <alignment vertical="center"/>
      <protection hidden="1"/>
    </xf>
    <xf numFmtId="0" fontId="25" fillId="0" borderId="59" xfId="0" applyFont="1" applyBorder="1" applyProtection="1">
      <alignment vertical="center"/>
      <protection hidden="1"/>
    </xf>
    <xf numFmtId="0" fontId="25" fillId="0" borderId="60" xfId="0" applyFont="1" applyBorder="1" applyProtection="1">
      <alignment vertical="center"/>
      <protection hidden="1"/>
    </xf>
    <xf numFmtId="0" fontId="25" fillId="0" borderId="61" xfId="0" applyFont="1" applyBorder="1" applyAlignment="1" applyProtection="1">
      <alignment horizontal="center" vertical="center"/>
      <protection hidden="1"/>
    </xf>
    <xf numFmtId="0" fontId="25" fillId="0" borderId="61" xfId="0" applyFont="1" applyBorder="1" applyProtection="1">
      <alignment vertical="center"/>
      <protection hidden="1"/>
    </xf>
    <xf numFmtId="0" fontId="25" fillId="0" borderId="62" xfId="0" applyFont="1" applyBorder="1" applyProtection="1">
      <alignment vertical="center"/>
      <protection hidden="1"/>
    </xf>
    <xf numFmtId="0" fontId="25" fillId="0" borderId="63" xfId="0" applyFont="1" applyBorder="1" applyProtection="1">
      <alignment vertical="center"/>
      <protection hidden="1"/>
    </xf>
    <xf numFmtId="0" fontId="26" fillId="0" borderId="0" xfId="0" applyFont="1">
      <alignment vertical="center"/>
    </xf>
    <xf numFmtId="0" fontId="26" fillId="0" borderId="0" xfId="0" applyFont="1" applyAlignment="1">
      <alignment horizontal="center" vertical="center"/>
    </xf>
    <xf numFmtId="0" fontId="26" fillId="0" borderId="0" xfId="0" applyFont="1" applyProtection="1">
      <alignment vertical="center"/>
      <protection hidden="1"/>
    </xf>
    <xf numFmtId="0" fontId="26" fillId="0" borderId="0" xfId="0" applyFont="1" applyAlignment="1" applyProtection="1">
      <alignment horizontal="center" vertical="center"/>
      <protection hidden="1"/>
    </xf>
    <xf numFmtId="0" fontId="26" fillId="0" borderId="85" xfId="0" applyFont="1" applyBorder="1" applyProtection="1">
      <alignment vertical="center"/>
      <protection hidden="1"/>
    </xf>
    <xf numFmtId="0" fontId="26" fillId="0" borderId="29" xfId="0" applyFont="1" applyBorder="1" applyAlignment="1" applyProtection="1">
      <alignment horizontal="center" vertical="center"/>
      <protection hidden="1"/>
    </xf>
    <xf numFmtId="0" fontId="27" fillId="0" borderId="29" xfId="0" applyFont="1" applyBorder="1" applyAlignment="1" applyProtection="1">
      <alignment horizontal="center" vertical="center"/>
      <protection hidden="1"/>
    </xf>
    <xf numFmtId="0" fontId="26" fillId="0" borderId="88" xfId="0" applyFont="1" applyBorder="1" applyProtection="1">
      <alignment vertical="center"/>
      <protection hidden="1"/>
    </xf>
    <xf numFmtId="0" fontId="26" fillId="0" borderId="88" xfId="0" applyFont="1" applyBorder="1" applyAlignment="1" applyProtection="1">
      <alignment horizontal="center" vertical="center"/>
      <protection hidden="1"/>
    </xf>
    <xf numFmtId="0" fontId="26" fillId="0" borderId="89" xfId="0" applyFont="1" applyBorder="1" applyProtection="1">
      <alignment vertical="center"/>
      <protection hidden="1"/>
    </xf>
    <xf numFmtId="0" fontId="26" fillId="0" borderId="86" xfId="0" applyFont="1" applyBorder="1" applyProtection="1">
      <alignment vertical="center"/>
      <protection hidden="1"/>
    </xf>
    <xf numFmtId="0" fontId="26" fillId="0" borderId="86" xfId="0" applyFont="1" applyBorder="1" applyAlignment="1" applyProtection="1">
      <alignment horizontal="center" vertical="center"/>
      <protection hidden="1"/>
    </xf>
    <xf numFmtId="0" fontId="26" fillId="0" borderId="87" xfId="0" applyFont="1" applyBorder="1" applyProtection="1">
      <alignment vertical="center"/>
      <protection hidden="1"/>
    </xf>
    <xf numFmtId="0" fontId="3" fillId="0" borderId="29" xfId="0" applyFont="1" applyBorder="1" applyAlignment="1" applyProtection="1">
      <alignment horizontal="center" vertical="center"/>
      <protection hidden="1"/>
    </xf>
    <xf numFmtId="0" fontId="3" fillId="0" borderId="38" xfId="0" applyFont="1" applyBorder="1" applyProtection="1">
      <alignment vertical="center"/>
      <protection hidden="1"/>
    </xf>
    <xf numFmtId="0" fontId="3" fillId="0" borderId="39" xfId="0" applyFont="1" applyBorder="1" applyProtection="1">
      <alignment vertical="center"/>
      <protection hidden="1"/>
    </xf>
    <xf numFmtId="0" fontId="3" fillId="0" borderId="24" xfId="0" applyFont="1" applyBorder="1" applyProtection="1">
      <alignment vertical="center"/>
      <protection hidden="1"/>
    </xf>
    <xf numFmtId="0" fontId="3" fillId="0" borderId="9" xfId="0" applyFont="1" applyBorder="1" applyProtection="1">
      <alignment vertical="center"/>
      <protection hidden="1"/>
    </xf>
    <xf numFmtId="0" fontId="3" fillId="0" borderId="42" xfId="0" applyFont="1" applyBorder="1" applyProtection="1">
      <alignment vertical="center"/>
      <protection hidden="1"/>
    </xf>
    <xf numFmtId="0" fontId="3" fillId="0" borderId="12" xfId="0" applyFont="1" applyBorder="1" applyProtection="1">
      <alignment vertical="center"/>
      <protection hidden="1"/>
    </xf>
    <xf numFmtId="0" fontId="3" fillId="0" borderId="16" xfId="0" applyFont="1" applyBorder="1" applyProtection="1">
      <alignment vertical="center"/>
      <protection hidden="1"/>
    </xf>
    <xf numFmtId="0" fontId="3" fillId="0" borderId="4" xfId="0" applyFont="1" applyBorder="1" applyProtection="1">
      <alignment vertical="center"/>
      <protection hidden="1"/>
    </xf>
    <xf numFmtId="0" fontId="3" fillId="0" borderId="45" xfId="0" applyFont="1" applyBorder="1" applyProtection="1">
      <alignment vertical="center"/>
      <protection hidden="1"/>
    </xf>
    <xf numFmtId="0" fontId="3" fillId="0" borderId="107" xfId="0" applyFont="1" applyBorder="1" applyProtection="1">
      <alignment vertical="center"/>
      <protection hidden="1"/>
    </xf>
    <xf numFmtId="0" fontId="3" fillId="0" borderId="105" xfId="0" applyFont="1" applyBorder="1" applyProtection="1">
      <alignment vertical="center"/>
      <protection hidden="1"/>
    </xf>
    <xf numFmtId="0" fontId="3" fillId="0" borderId="106" xfId="0" applyFont="1" applyBorder="1" applyProtection="1">
      <alignment vertical="center"/>
      <protection hidden="1"/>
    </xf>
    <xf numFmtId="0" fontId="3" fillId="0" borderId="78" xfId="0" applyFont="1" applyBorder="1" applyProtection="1">
      <alignment vertical="center"/>
      <protection hidden="1"/>
    </xf>
    <xf numFmtId="0" fontId="3" fillId="0" borderId="111" xfId="0" applyFont="1" applyBorder="1" applyProtection="1">
      <alignment vertical="center"/>
      <protection hidden="1"/>
    </xf>
    <xf numFmtId="0" fontId="3" fillId="11" borderId="0" xfId="0" applyFont="1" applyFill="1" applyProtection="1">
      <alignment vertical="center"/>
      <protection hidden="1"/>
    </xf>
    <xf numFmtId="0" fontId="29" fillId="0" borderId="29" xfId="0" applyFont="1" applyBorder="1" applyAlignment="1" applyProtection="1">
      <alignment horizontal="center" vertical="center"/>
      <protection hidden="1"/>
    </xf>
    <xf numFmtId="0" fontId="15" fillId="0" borderId="92" xfId="0" applyFont="1" applyBorder="1" applyAlignment="1" applyProtection="1">
      <alignment horizontal="center" vertical="center"/>
      <protection hidden="1"/>
    </xf>
    <xf numFmtId="0" fontId="15" fillId="0" borderId="0" xfId="0" applyFont="1" applyProtection="1">
      <alignment vertical="center"/>
      <protection hidden="1"/>
    </xf>
    <xf numFmtId="0" fontId="14" fillId="0" borderId="0" xfId="0" applyFont="1" applyProtection="1">
      <alignment vertical="center"/>
      <protection hidden="1"/>
    </xf>
    <xf numFmtId="179" fontId="3" fillId="0" borderId="0" xfId="0" applyNumberFormat="1" applyFont="1" applyProtection="1">
      <alignment vertical="center"/>
      <protection hidden="1"/>
    </xf>
    <xf numFmtId="179" fontId="3" fillId="0" borderId="0" xfId="0" applyNumberFormat="1" applyFont="1">
      <alignment vertical="center"/>
    </xf>
    <xf numFmtId="0" fontId="14" fillId="0" borderId="6" xfId="0" applyFont="1" applyBorder="1" applyAlignment="1" applyProtection="1">
      <alignment vertical="center" shrinkToFit="1"/>
      <protection hidden="1"/>
    </xf>
    <xf numFmtId="0" fontId="14" fillId="0" borderId="9" xfId="0" applyFont="1" applyBorder="1" applyAlignment="1" applyProtection="1">
      <alignment vertical="center" shrinkToFit="1"/>
      <protection hidden="1"/>
    </xf>
    <xf numFmtId="0" fontId="14" fillId="0" borderId="12" xfId="0" applyFont="1" applyBorder="1" applyAlignment="1" applyProtection="1">
      <alignment vertical="center" shrinkToFit="1"/>
      <protection hidden="1"/>
    </xf>
    <xf numFmtId="0" fontId="26" fillId="0" borderId="94" xfId="0" applyFont="1" applyBorder="1" applyAlignment="1" applyProtection="1">
      <alignment horizontal="center" vertical="center"/>
      <protection hidden="1"/>
    </xf>
    <xf numFmtId="0" fontId="14" fillId="0" borderId="36" xfId="0" applyFont="1" applyBorder="1" applyAlignment="1" applyProtection="1">
      <alignment horizontal="center" vertical="center"/>
      <protection hidden="1"/>
    </xf>
    <xf numFmtId="0" fontId="30" fillId="0" borderId="83" xfId="0" applyFont="1" applyBorder="1" applyAlignment="1" applyProtection="1">
      <alignment horizontal="center" vertical="center" shrinkToFit="1"/>
      <protection hidden="1"/>
    </xf>
    <xf numFmtId="0" fontId="14" fillId="0" borderId="29" xfId="0" applyFont="1" applyBorder="1" applyAlignment="1" applyProtection="1">
      <alignment horizontal="right" vertical="center"/>
      <protection hidden="1"/>
    </xf>
    <xf numFmtId="0" fontId="14" fillId="0" borderId="29" xfId="0" quotePrefix="1" applyFont="1" applyBorder="1" applyAlignment="1" applyProtection="1">
      <alignment horizontal="left" vertical="center"/>
      <protection hidden="1"/>
    </xf>
    <xf numFmtId="0" fontId="30" fillId="0" borderId="29" xfId="0" applyFont="1" applyBorder="1" applyAlignment="1" applyProtection="1">
      <alignment horizontal="center" vertical="center"/>
      <protection hidden="1"/>
    </xf>
    <xf numFmtId="0" fontId="14" fillId="0" borderId="0" xfId="0" applyFont="1">
      <alignment vertical="center"/>
    </xf>
    <xf numFmtId="0" fontId="30" fillId="0" borderId="69" xfId="0" applyFont="1" applyBorder="1" applyAlignment="1" applyProtection="1">
      <alignment horizontal="center" vertical="center" shrinkToFit="1"/>
      <protection hidden="1"/>
    </xf>
    <xf numFmtId="0" fontId="7" fillId="0" borderId="29" xfId="0" applyFont="1" applyBorder="1" applyAlignment="1" applyProtection="1">
      <alignment horizontal="right" vertical="center" shrinkToFit="1"/>
      <protection hidden="1"/>
    </xf>
    <xf numFmtId="176" fontId="7" fillId="0" borderId="29" xfId="0" applyNumberFormat="1" applyFont="1" applyBorder="1" applyAlignment="1" applyProtection="1">
      <alignment vertical="center" shrinkToFit="1"/>
      <protection hidden="1"/>
    </xf>
    <xf numFmtId="0" fontId="7" fillId="0" borderId="29" xfId="0" applyFont="1" applyBorder="1" applyAlignment="1" applyProtection="1">
      <alignment horizontal="center" vertical="center" shrinkToFit="1"/>
      <protection hidden="1"/>
    </xf>
    <xf numFmtId="177" fontId="7" fillId="0" borderId="29" xfId="0" applyNumberFormat="1" applyFont="1" applyBorder="1" applyAlignment="1" applyProtection="1">
      <alignment vertical="center" shrinkToFit="1"/>
      <protection hidden="1"/>
    </xf>
    <xf numFmtId="0" fontId="31" fillId="0" borderId="29" xfId="0" applyFont="1" applyBorder="1" applyAlignment="1" applyProtection="1">
      <alignment horizontal="center" vertical="center" shrinkToFit="1"/>
      <protection hidden="1"/>
    </xf>
    <xf numFmtId="0" fontId="14" fillId="0" borderId="29" xfId="0" applyFont="1" applyBorder="1" applyProtection="1">
      <alignment vertical="center"/>
      <protection hidden="1"/>
    </xf>
    <xf numFmtId="0" fontId="30" fillId="0" borderId="29" xfId="0" quotePrefix="1" applyFont="1" applyBorder="1" applyAlignment="1" applyProtection="1">
      <alignment horizontal="center" vertical="center" shrinkToFit="1"/>
      <protection hidden="1"/>
    </xf>
    <xf numFmtId="0" fontId="14" fillId="0" borderId="29" xfId="0" quotePrefix="1" applyFont="1" applyBorder="1" applyAlignment="1" applyProtection="1">
      <alignment horizontal="right" vertical="center"/>
      <protection hidden="1"/>
    </xf>
    <xf numFmtId="0" fontId="30" fillId="0" borderId="97" xfId="0" applyFont="1" applyBorder="1" applyAlignment="1" applyProtection="1">
      <alignment horizontal="center" vertical="center" shrinkToFit="1"/>
      <protection hidden="1"/>
    </xf>
    <xf numFmtId="0" fontId="30" fillId="0" borderId="43" xfId="0" quotePrefix="1" applyFont="1" applyBorder="1" applyAlignment="1" applyProtection="1">
      <alignment horizontal="center" vertical="center" shrinkToFit="1"/>
      <protection hidden="1"/>
    </xf>
    <xf numFmtId="176" fontId="7" fillId="0" borderId="43" xfId="0" applyNumberFormat="1" applyFont="1" applyBorder="1" applyAlignment="1" applyProtection="1">
      <alignment vertical="center" shrinkToFit="1"/>
      <protection hidden="1"/>
    </xf>
    <xf numFmtId="0" fontId="7" fillId="0" borderId="43" xfId="0" applyFont="1" applyBorder="1" applyAlignment="1" applyProtection="1">
      <alignment horizontal="center" vertical="center" shrinkToFit="1"/>
      <protection hidden="1"/>
    </xf>
    <xf numFmtId="177" fontId="7" fillId="0" borderId="43" xfId="0" applyNumberFormat="1" applyFont="1" applyBorder="1" applyAlignment="1" applyProtection="1">
      <alignment vertical="center" shrinkToFit="1"/>
      <protection hidden="1"/>
    </xf>
    <xf numFmtId="0" fontId="31" fillId="0" borderId="43" xfId="0" applyFont="1" applyBorder="1" applyAlignment="1" applyProtection="1">
      <alignment horizontal="center" vertical="center" shrinkToFit="1"/>
      <protection hidden="1"/>
    </xf>
    <xf numFmtId="0" fontId="7" fillId="0" borderId="29" xfId="0" applyFont="1" applyBorder="1" applyAlignment="1" applyProtection="1">
      <alignment horizontal="right" vertical="center"/>
      <protection hidden="1"/>
    </xf>
    <xf numFmtId="0" fontId="7" fillId="0" borderId="29" xfId="0" applyFont="1" applyBorder="1" applyProtection="1">
      <alignment vertical="center"/>
      <protection hidden="1"/>
    </xf>
    <xf numFmtId="0" fontId="14" fillId="0" borderId="40" xfId="0" applyFont="1" applyBorder="1" applyAlignment="1" applyProtection="1">
      <alignment horizontal="center" vertical="center"/>
      <protection hidden="1"/>
    </xf>
    <xf numFmtId="0" fontId="7" fillId="0" borderId="0" xfId="0" applyFont="1" applyAlignment="1" applyProtection="1">
      <alignment horizontal="right" vertical="center"/>
      <protection hidden="1"/>
    </xf>
    <xf numFmtId="0" fontId="7" fillId="0" borderId="0" xfId="0" applyFont="1" applyProtection="1">
      <alignment vertical="center"/>
      <protection hidden="1"/>
    </xf>
    <xf numFmtId="0" fontId="14" fillId="0" borderId="0" xfId="0" applyFont="1" applyAlignment="1" applyProtection="1">
      <alignment horizontal="right" vertical="center"/>
      <protection hidden="1"/>
    </xf>
    <xf numFmtId="0" fontId="14" fillId="0" borderId="0" xfId="0" quotePrefix="1" applyFont="1" applyAlignment="1" applyProtection="1">
      <alignment horizontal="right" vertical="center"/>
      <protection hidden="1"/>
    </xf>
    <xf numFmtId="0" fontId="14" fillId="0" borderId="67" xfId="0" applyFont="1" applyBorder="1" applyAlignment="1" applyProtection="1">
      <alignment horizontal="center" vertical="center"/>
      <protection hidden="1"/>
    </xf>
    <xf numFmtId="0" fontId="30" fillId="0" borderId="103" xfId="0" quotePrefix="1" applyFont="1" applyBorder="1" applyAlignment="1" applyProtection="1">
      <alignment horizontal="center" vertical="center" shrinkToFit="1"/>
      <protection hidden="1"/>
    </xf>
    <xf numFmtId="0" fontId="14" fillId="0" borderId="103" xfId="0" applyFont="1" applyBorder="1" applyAlignment="1" applyProtection="1">
      <alignment horizontal="center" vertical="center" shrinkToFit="1"/>
      <protection hidden="1"/>
    </xf>
    <xf numFmtId="0" fontId="7" fillId="0" borderId="103" xfId="0" applyFont="1" applyBorder="1" applyAlignment="1" applyProtection="1">
      <alignment horizontal="right" vertical="center" shrinkToFit="1"/>
      <protection hidden="1"/>
    </xf>
    <xf numFmtId="176" fontId="7" fillId="0" borderId="103" xfId="0" applyNumberFormat="1" applyFont="1" applyBorder="1" applyAlignment="1" applyProtection="1">
      <alignment vertical="center" shrinkToFit="1"/>
      <protection hidden="1"/>
    </xf>
    <xf numFmtId="0" fontId="7" fillId="0" borderId="103" xfId="0" applyFont="1" applyBorder="1" applyAlignment="1" applyProtection="1">
      <alignment horizontal="center" vertical="center" shrinkToFit="1"/>
      <protection hidden="1"/>
    </xf>
    <xf numFmtId="177" fontId="7" fillId="0" borderId="103" xfId="0" applyNumberFormat="1" applyFont="1" applyBorder="1" applyAlignment="1" applyProtection="1">
      <alignment vertical="center" shrinkToFit="1"/>
      <protection hidden="1"/>
    </xf>
    <xf numFmtId="177" fontId="7" fillId="0" borderId="104" xfId="0" applyNumberFormat="1" applyFont="1" applyBorder="1" applyAlignment="1" applyProtection="1">
      <alignment vertical="center" shrinkToFit="1"/>
      <protection hidden="1"/>
    </xf>
    <xf numFmtId="0" fontId="31" fillId="0" borderId="77" xfId="0" applyFont="1" applyBorder="1" applyAlignment="1" applyProtection="1">
      <alignment horizontal="center" vertical="center" shrinkToFit="1"/>
      <protection hidden="1"/>
    </xf>
    <xf numFmtId="0" fontId="31" fillId="0" borderId="35" xfId="0" applyFont="1" applyBorder="1" applyAlignment="1" applyProtection="1">
      <alignment horizontal="center" vertical="center" shrinkToFit="1"/>
      <protection hidden="1"/>
    </xf>
    <xf numFmtId="177" fontId="7" fillId="0" borderId="81" xfId="0" applyNumberFormat="1" applyFont="1" applyBorder="1" applyAlignment="1" applyProtection="1">
      <alignment vertical="center" shrinkToFit="1"/>
      <protection hidden="1"/>
    </xf>
    <xf numFmtId="177" fontId="7" fillId="0" borderId="84" xfId="0" applyNumberFormat="1" applyFont="1" applyBorder="1" applyAlignment="1" applyProtection="1">
      <alignment vertical="center" shrinkToFit="1"/>
      <protection hidden="1"/>
    </xf>
    <xf numFmtId="0" fontId="31" fillId="0" borderId="44" xfId="0" applyFont="1" applyBorder="1" applyAlignment="1" applyProtection="1">
      <alignment horizontal="center" vertical="center" shrinkToFit="1"/>
      <protection hidden="1"/>
    </xf>
    <xf numFmtId="0" fontId="31" fillId="0" borderId="25" xfId="0" applyFont="1" applyBorder="1" applyAlignment="1" applyProtection="1">
      <alignment horizontal="center" vertical="center" shrinkToFit="1"/>
      <protection hidden="1"/>
    </xf>
    <xf numFmtId="0" fontId="23" fillId="0" borderId="0" xfId="0" quotePrefix="1" applyFont="1" applyProtection="1">
      <alignment vertical="center"/>
      <protection hidden="1"/>
    </xf>
    <xf numFmtId="0" fontId="9" fillId="0" borderId="0" xfId="0" quotePrefix="1" applyFont="1" applyAlignment="1" applyProtection="1">
      <alignment vertical="center" shrinkToFit="1"/>
      <protection hidden="1"/>
    </xf>
    <xf numFmtId="0" fontId="32" fillId="0" borderId="0" xfId="0" applyFont="1" applyAlignment="1">
      <alignment horizontal="right" vertical="center"/>
    </xf>
    <xf numFmtId="0" fontId="34" fillId="0" borderId="0" xfId="0" applyFont="1">
      <alignment vertical="center"/>
    </xf>
    <xf numFmtId="0" fontId="19" fillId="0" borderId="0" xfId="0" quotePrefix="1" applyFont="1" applyAlignment="1" applyProtection="1">
      <alignment horizontal="left" vertical="center"/>
      <protection hidden="1"/>
    </xf>
    <xf numFmtId="0" fontId="35" fillId="0" borderId="0" xfId="0" quotePrefix="1" applyFont="1" applyProtection="1">
      <alignment vertical="center"/>
      <protection hidden="1"/>
    </xf>
    <xf numFmtId="0" fontId="14" fillId="0" borderId="41" xfId="0" applyFont="1" applyBorder="1" applyAlignment="1" applyProtection="1">
      <alignment horizontal="center" vertical="center"/>
      <protection hidden="1"/>
    </xf>
    <xf numFmtId="0" fontId="14" fillId="0" borderId="66" xfId="0" applyFont="1" applyBorder="1" applyAlignment="1" applyProtection="1">
      <alignment horizontal="center" vertical="center"/>
      <protection hidden="1"/>
    </xf>
    <xf numFmtId="0" fontId="30" fillId="0" borderId="98" xfId="0" applyFont="1" applyBorder="1" applyAlignment="1" applyProtection="1">
      <alignment horizontal="center" vertical="center" shrinkToFit="1"/>
      <protection hidden="1"/>
    </xf>
    <xf numFmtId="177" fontId="7" fillId="0" borderId="99" xfId="0" applyNumberFormat="1" applyFont="1" applyBorder="1" applyAlignment="1" applyProtection="1">
      <alignment vertical="center" shrinkToFit="1"/>
      <protection hidden="1"/>
    </xf>
    <xf numFmtId="0" fontId="31" fillId="0" borderId="17" xfId="0" applyFont="1" applyBorder="1" applyAlignment="1" applyProtection="1">
      <alignment horizontal="center" vertical="center" shrinkToFit="1"/>
      <protection hidden="1"/>
    </xf>
    <xf numFmtId="0" fontId="31" fillId="0" borderId="90" xfId="0" applyFont="1" applyBorder="1" applyAlignment="1" applyProtection="1">
      <alignment horizontal="center" vertical="center" shrinkToFit="1"/>
      <protection hidden="1"/>
    </xf>
    <xf numFmtId="0" fontId="14" fillId="0" borderId="4" xfId="0" applyFont="1" applyBorder="1" applyAlignment="1" applyProtection="1">
      <alignment vertical="center" shrinkToFit="1"/>
      <protection hidden="1"/>
    </xf>
    <xf numFmtId="0" fontId="14" fillId="0" borderId="29" xfId="0" applyFont="1" applyBorder="1" applyAlignment="1" applyProtection="1">
      <alignment horizontal="center" vertical="center" shrinkToFit="1"/>
      <protection hidden="1"/>
    </xf>
    <xf numFmtId="0" fontId="14" fillId="0" borderId="43" xfId="0" applyFont="1" applyBorder="1" applyAlignment="1" applyProtection="1">
      <alignment horizontal="center" vertical="center" shrinkToFit="1"/>
      <protection hidden="1"/>
    </xf>
    <xf numFmtId="0" fontId="14" fillId="0" borderId="29"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7" fillId="0" borderId="43" xfId="0" applyFont="1" applyBorder="1" applyAlignment="1" applyProtection="1">
      <alignment horizontal="right" vertical="center" shrinkToFit="1"/>
      <protection hidden="1"/>
    </xf>
    <xf numFmtId="0" fontId="15" fillId="0" borderId="43" xfId="0" applyFont="1" applyBorder="1" applyAlignment="1" applyProtection="1">
      <alignment horizontal="center" vertical="center" wrapText="1"/>
      <protection hidden="1"/>
    </xf>
    <xf numFmtId="0" fontId="14" fillId="0" borderId="35" xfId="0" applyFont="1" applyBorder="1" applyAlignment="1" applyProtection="1">
      <alignment horizontal="center" vertical="center" shrinkToFit="1"/>
      <protection hidden="1"/>
    </xf>
    <xf numFmtId="0" fontId="14" fillId="0" borderId="49" xfId="0" applyFont="1" applyBorder="1" applyAlignment="1" applyProtection="1">
      <alignment horizontal="center" vertical="center" shrinkToFit="1"/>
      <protection hidden="1"/>
    </xf>
    <xf numFmtId="0" fontId="14" fillId="0" borderId="22" xfId="0" applyFont="1" applyBorder="1" applyAlignment="1" applyProtection="1">
      <alignment horizontal="center" vertical="center" shrinkToFit="1"/>
      <protection hidden="1"/>
    </xf>
    <xf numFmtId="0" fontId="3" fillId="0" borderId="0" xfId="0" applyFont="1" applyProtection="1">
      <alignment vertical="center"/>
      <protection locked="0" hidden="1"/>
    </xf>
    <xf numFmtId="0" fontId="3" fillId="0" borderId="0" xfId="0" applyFont="1" applyAlignment="1" applyProtection="1">
      <alignment horizontal="right" vertical="center"/>
      <protection locked="0" hidden="1"/>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23" fillId="0" borderId="0" xfId="0" quotePrefix="1" applyFont="1" applyProtection="1">
      <alignment vertical="center"/>
      <protection locked="0" hidden="1"/>
    </xf>
    <xf numFmtId="0" fontId="23" fillId="0" borderId="0" xfId="0" quotePrefix="1" applyFont="1" applyAlignment="1" applyProtection="1">
      <alignment horizontal="left" vertical="center"/>
      <protection locked="0" hidden="1"/>
    </xf>
    <xf numFmtId="0" fontId="9" fillId="0" borderId="0" xfId="0" quotePrefix="1" applyFont="1" applyAlignment="1" applyProtection="1">
      <alignment vertical="center" shrinkToFit="1"/>
      <protection locked="0" hidden="1"/>
    </xf>
    <xf numFmtId="0" fontId="32" fillId="0" borderId="0" xfId="0" applyFont="1" applyAlignment="1" applyProtection="1">
      <alignment horizontal="right" vertical="center"/>
      <protection locked="0"/>
    </xf>
    <xf numFmtId="0" fontId="34" fillId="0" borderId="0" xfId="0" applyFont="1" applyProtection="1">
      <alignment vertical="center"/>
      <protection locked="0"/>
    </xf>
    <xf numFmtId="0" fontId="19" fillId="0" borderId="0" xfId="0" quotePrefix="1" applyFont="1" applyAlignment="1" applyProtection="1">
      <alignment horizontal="left" vertical="center"/>
      <protection locked="0" hidden="1"/>
    </xf>
    <xf numFmtId="0" fontId="9" fillId="0" borderId="0" xfId="0" quotePrefix="1" applyFont="1" applyProtection="1">
      <alignment vertical="center"/>
      <protection locked="0" hidden="1"/>
    </xf>
    <xf numFmtId="0" fontId="35" fillId="0" borderId="0" xfId="0" quotePrefix="1" applyFont="1" applyProtection="1">
      <alignment vertical="center"/>
      <protection locked="0" hidden="1"/>
    </xf>
    <xf numFmtId="0" fontId="6" fillId="0" borderId="0" xfId="0" applyFont="1" applyAlignment="1" applyProtection="1">
      <alignment horizontal="center" vertical="center"/>
      <protection locked="0" hidden="1"/>
    </xf>
    <xf numFmtId="0" fontId="4" fillId="0" borderId="1" xfId="0" applyFont="1" applyBorder="1" applyProtection="1">
      <alignment vertical="center"/>
      <protection locked="0" hidden="1"/>
    </xf>
    <xf numFmtId="0" fontId="6" fillId="0" borderId="1" xfId="0" applyFont="1" applyBorder="1" applyAlignment="1" applyProtection="1">
      <alignment horizontal="right" vertical="top"/>
      <protection locked="0" hidden="1"/>
    </xf>
    <xf numFmtId="0" fontId="6" fillId="0" borderId="1" xfId="0" applyFont="1" applyBorder="1" applyAlignment="1" applyProtection="1">
      <alignment vertical="top"/>
      <protection locked="0" hidden="1"/>
    </xf>
    <xf numFmtId="0" fontId="6" fillId="0" borderId="1" xfId="0" applyFont="1" applyBorder="1" applyAlignment="1" applyProtection="1">
      <alignment horizontal="center" vertical="top"/>
      <protection locked="0" hidden="1"/>
    </xf>
    <xf numFmtId="0" fontId="10" fillId="0" borderId="2" xfId="0" quotePrefix="1" applyFont="1" applyBorder="1" applyAlignment="1" applyProtection="1">
      <alignment horizontal="left" vertical="center"/>
      <protection locked="0" hidden="1"/>
    </xf>
    <xf numFmtId="0" fontId="10" fillId="0" borderId="3" xfId="0" applyFont="1" applyBorder="1" applyAlignment="1" applyProtection="1">
      <alignment horizontal="left" vertical="center"/>
      <protection locked="0" hidden="1"/>
    </xf>
    <xf numFmtId="0" fontId="10" fillId="0" borderId="4" xfId="0" applyFont="1" applyBorder="1" applyAlignment="1" applyProtection="1">
      <alignment horizontal="left" vertical="center"/>
      <protection locked="0" hidden="1"/>
    </xf>
    <xf numFmtId="0" fontId="12" fillId="0" borderId="4" xfId="0" applyFont="1" applyBorder="1" applyProtection="1">
      <alignment vertical="center"/>
      <protection locked="0" hidden="1"/>
    </xf>
    <xf numFmtId="0" fontId="5" fillId="0" borderId="0" xfId="0" quotePrefix="1" applyFont="1" applyProtection="1">
      <alignment vertical="center"/>
      <protection locked="0" hidden="1"/>
    </xf>
    <xf numFmtId="0" fontId="10" fillId="0" borderId="7" xfId="0" quotePrefix="1" applyFont="1" applyBorder="1" applyAlignment="1" applyProtection="1">
      <alignment horizontal="left" vertical="center"/>
      <protection locked="0" hidden="1"/>
    </xf>
    <xf numFmtId="0" fontId="10" fillId="0" borderId="8" xfId="0" applyFont="1" applyBorder="1" applyAlignment="1" applyProtection="1">
      <alignment horizontal="left" vertical="center"/>
      <protection locked="0" hidden="1"/>
    </xf>
    <xf numFmtId="0" fontId="10" fillId="0" borderId="9" xfId="0" applyFont="1" applyBorder="1" applyAlignment="1" applyProtection="1">
      <alignment horizontal="left" vertical="center"/>
      <protection locked="0" hidden="1"/>
    </xf>
    <xf numFmtId="0" fontId="12" fillId="0" borderId="9" xfId="0" applyFont="1" applyBorder="1" applyProtection="1">
      <alignment vertical="center"/>
      <protection locked="0" hidden="1"/>
    </xf>
    <xf numFmtId="0" fontId="12" fillId="0" borderId="0" xfId="0" applyFont="1" applyProtection="1">
      <alignment vertical="center"/>
      <protection locked="0" hidden="1"/>
    </xf>
    <xf numFmtId="0" fontId="4" fillId="0" borderId="93" xfId="0" applyFont="1" applyBorder="1" applyAlignment="1" applyProtection="1">
      <alignment horizontal="center" vertical="center"/>
      <protection locked="0" hidden="1"/>
    </xf>
    <xf numFmtId="0" fontId="26" fillId="0" borderId="94" xfId="0" applyFont="1" applyBorder="1" applyAlignment="1" applyProtection="1">
      <alignment horizontal="center" vertical="center"/>
      <protection locked="0" hidden="1"/>
    </xf>
    <xf numFmtId="0" fontId="4" fillId="0" borderId="96" xfId="0" applyFont="1" applyBorder="1" applyAlignment="1" applyProtection="1">
      <alignment horizontal="center" vertical="center"/>
      <protection locked="0" hidden="1"/>
    </xf>
    <xf numFmtId="0" fontId="11" fillId="0" borderId="0" xfId="0" applyFont="1" applyProtection="1">
      <alignment vertical="center"/>
      <protection locked="0" hidden="1"/>
    </xf>
    <xf numFmtId="0" fontId="11" fillId="0" borderId="0" xfId="0" applyFont="1" applyProtection="1">
      <alignment vertical="center"/>
      <protection locked="0"/>
    </xf>
    <xf numFmtId="0" fontId="11" fillId="0" borderId="7" xfId="0" quotePrefix="1" applyFont="1" applyBorder="1" applyAlignment="1" applyProtection="1">
      <alignment horizontal="left" vertical="center"/>
      <protection locked="0" hidden="1"/>
    </xf>
    <xf numFmtId="0" fontId="11" fillId="0" borderId="8" xfId="0" applyFont="1" applyBorder="1" applyAlignment="1" applyProtection="1">
      <alignment horizontal="left" vertical="center"/>
      <protection locked="0" hidden="1"/>
    </xf>
    <xf numFmtId="0" fontId="11" fillId="0" borderId="9" xfId="0" applyFont="1" applyBorder="1" applyAlignment="1" applyProtection="1">
      <alignment horizontal="left" vertical="center"/>
      <protection locked="0" hidden="1"/>
    </xf>
    <xf numFmtId="0" fontId="12" fillId="0" borderId="9" xfId="0" applyFont="1" applyBorder="1" applyAlignment="1" applyProtection="1">
      <alignment horizontal="center" vertical="center"/>
      <protection locked="0" hidden="1"/>
    </xf>
    <xf numFmtId="0" fontId="11" fillId="0" borderId="7" xfId="0" quotePrefix="1" applyFont="1" applyBorder="1" applyProtection="1">
      <alignment vertical="center"/>
      <protection locked="0" hidden="1"/>
    </xf>
    <xf numFmtId="0" fontId="11" fillId="0" borderId="8" xfId="0" applyFont="1" applyBorder="1" applyProtection="1">
      <alignment vertical="center"/>
      <protection locked="0" hidden="1"/>
    </xf>
    <xf numFmtId="0" fontId="11" fillId="0" borderId="9" xfId="0" applyFont="1" applyBorder="1" applyProtection="1">
      <alignment vertical="center"/>
      <protection locked="0" hidden="1"/>
    </xf>
    <xf numFmtId="0" fontId="11" fillId="0" borderId="10" xfId="0" quotePrefix="1" applyFont="1" applyBorder="1" applyProtection="1">
      <alignment vertical="center"/>
      <protection locked="0" hidden="1"/>
    </xf>
    <xf numFmtId="0" fontId="11" fillId="0" borderId="11" xfId="0" applyFont="1" applyBorder="1" applyProtection="1">
      <alignment vertical="center"/>
      <protection locked="0" hidden="1"/>
    </xf>
    <xf numFmtId="0" fontId="11" fillId="0" borderId="12" xfId="0" applyFont="1" applyBorder="1" applyProtection="1">
      <alignment vertical="center"/>
      <protection locked="0" hidden="1"/>
    </xf>
    <xf numFmtId="0" fontId="12" fillId="0" borderId="12" xfId="0" applyFont="1" applyBorder="1" applyAlignment="1" applyProtection="1">
      <alignment horizontal="center" vertical="center"/>
      <protection locked="0" hidden="1"/>
    </xf>
    <xf numFmtId="0" fontId="10" fillId="0" borderId="0" xfId="0" applyFont="1" applyProtection="1">
      <alignment vertical="center"/>
      <protection locked="0" hidden="1"/>
    </xf>
    <xf numFmtId="0" fontId="15" fillId="0" borderId="0" xfId="0" applyFont="1" applyProtection="1">
      <alignment vertical="center"/>
      <protection locked="0" hidden="1"/>
    </xf>
    <xf numFmtId="0" fontId="11" fillId="0" borderId="0" xfId="0" quotePrefix="1" applyFont="1" applyProtection="1">
      <alignment vertical="center"/>
      <protection locked="0" hidden="1"/>
    </xf>
    <xf numFmtId="0" fontId="12" fillId="0" borderId="0" xfId="0" applyFont="1" applyAlignment="1" applyProtection="1">
      <alignment horizontal="center" vertical="center"/>
      <protection locked="0" hidden="1"/>
    </xf>
    <xf numFmtId="0" fontId="3" fillId="0" borderId="91" xfId="0" applyFont="1" applyBorder="1" applyAlignment="1" applyProtection="1">
      <alignment horizontal="center" vertical="center"/>
      <protection locked="0" hidden="1"/>
    </xf>
    <xf numFmtId="0" fontId="15" fillId="0" borderId="92" xfId="0" applyFont="1" applyBorder="1" applyAlignment="1" applyProtection="1">
      <alignment horizontal="center" vertical="center"/>
      <protection locked="0" hidden="1"/>
    </xf>
    <xf numFmtId="0" fontId="3" fillId="0" borderId="100" xfId="0" applyFont="1" applyBorder="1" applyAlignment="1" applyProtection="1">
      <alignment horizontal="center" vertical="center"/>
      <protection locked="0" hidden="1"/>
    </xf>
    <xf numFmtId="0" fontId="3" fillId="0" borderId="1" xfId="0" applyFont="1" applyBorder="1" applyAlignment="1" applyProtection="1">
      <alignment horizontal="center" vertical="center"/>
      <protection locked="0" hidden="1"/>
    </xf>
    <xf numFmtId="0" fontId="3" fillId="0" borderId="1" xfId="0" applyFont="1" applyBorder="1" applyProtection="1">
      <alignment vertical="center"/>
      <protection locked="0" hidden="1"/>
    </xf>
    <xf numFmtId="0" fontId="3" fillId="0" borderId="15" xfId="0" applyFont="1" applyBorder="1" applyAlignment="1" applyProtection="1">
      <alignment horizontal="center" vertical="center"/>
      <protection locked="0" hidden="1"/>
    </xf>
    <xf numFmtId="0" fontId="3" fillId="0" borderId="23" xfId="0" applyFont="1" applyBorder="1" applyAlignment="1" applyProtection="1">
      <alignment horizontal="center" vertical="center"/>
      <protection locked="0" hidden="1"/>
    </xf>
    <xf numFmtId="0" fontId="3" fillId="0" borderId="0" xfId="0" applyFont="1" applyAlignment="1" applyProtection="1">
      <alignment horizontal="center" vertical="center"/>
      <protection locked="0" hidden="1"/>
    </xf>
    <xf numFmtId="0" fontId="3" fillId="0" borderId="28" xfId="0" applyFont="1" applyBorder="1" applyAlignment="1" applyProtection="1">
      <alignment horizontal="center" vertical="center"/>
      <protection locked="0" hidden="1"/>
    </xf>
    <xf numFmtId="0" fontId="14" fillId="0" borderId="25" xfId="0" applyFont="1" applyBorder="1" applyAlignment="1" applyProtection="1">
      <alignment horizontal="center" vertical="center"/>
      <protection locked="0" hidden="1"/>
    </xf>
    <xf numFmtId="0" fontId="14" fillId="0" borderId="29" xfId="0" applyFont="1" applyBorder="1" applyAlignment="1" applyProtection="1">
      <alignment horizontal="center" vertical="center"/>
      <protection locked="0" hidden="1"/>
    </xf>
    <xf numFmtId="0" fontId="30" fillId="0" borderId="29" xfId="0" applyFont="1" applyBorder="1" applyAlignment="1" applyProtection="1">
      <alignment horizontal="center" vertical="center"/>
      <protection locked="0" hidden="1"/>
    </xf>
    <xf numFmtId="0" fontId="15" fillId="0" borderId="25" xfId="0" applyFont="1" applyBorder="1" applyAlignment="1" applyProtection="1">
      <alignment horizontal="center" vertical="center"/>
      <protection locked="0" hidden="1"/>
    </xf>
    <xf numFmtId="0" fontId="15" fillId="0" borderId="29" xfId="0" applyFont="1" applyBorder="1" applyAlignment="1" applyProtection="1">
      <alignment horizontal="center" vertical="center"/>
      <protection locked="0" hidden="1"/>
    </xf>
    <xf numFmtId="0" fontId="15" fillId="0" borderId="29" xfId="0" quotePrefix="1" applyFont="1" applyBorder="1" applyAlignment="1" applyProtection="1">
      <alignment horizontal="center" vertical="center"/>
      <protection locked="0" hidden="1"/>
    </xf>
    <xf numFmtId="176" fontId="17" fillId="0" borderId="119" xfId="0" applyNumberFormat="1" applyFont="1" applyBorder="1" applyProtection="1">
      <alignment vertical="center"/>
      <protection locked="0" hidden="1"/>
    </xf>
    <xf numFmtId="176" fontId="17" fillId="0" borderId="32" xfId="0" applyNumberFormat="1" applyFont="1" applyBorder="1" applyProtection="1">
      <alignment vertical="center"/>
      <protection locked="0" hidden="1"/>
    </xf>
    <xf numFmtId="0" fontId="14" fillId="0" borderId="36" xfId="0" applyFont="1" applyBorder="1" applyAlignment="1" applyProtection="1">
      <alignment horizontal="center" vertical="center"/>
      <protection locked="0" hidden="1"/>
    </xf>
    <xf numFmtId="0" fontId="30" fillId="0" borderId="83" xfId="0" applyFont="1" applyBorder="1" applyAlignment="1" applyProtection="1">
      <alignment horizontal="center" vertical="center" shrinkToFit="1"/>
      <protection locked="0" hidden="1"/>
    </xf>
    <xf numFmtId="0" fontId="30" fillId="0" borderId="103" xfId="0" quotePrefix="1" applyFont="1" applyBorder="1" applyAlignment="1" applyProtection="1">
      <alignment horizontal="center" vertical="center" shrinkToFit="1"/>
      <protection locked="0" hidden="1"/>
    </xf>
    <xf numFmtId="0" fontId="15" fillId="0" borderId="29" xfId="0" applyFont="1" applyBorder="1" applyAlignment="1" applyProtection="1">
      <alignment horizontal="center" vertical="center" wrapText="1"/>
      <protection locked="0" hidden="1"/>
    </xf>
    <xf numFmtId="0" fontId="14" fillId="0" borderId="103" xfId="0" applyFont="1" applyBorder="1" applyAlignment="1" applyProtection="1">
      <alignment horizontal="center" vertical="center" shrinkToFit="1"/>
      <protection locked="0" hidden="1"/>
    </xf>
    <xf numFmtId="0" fontId="7" fillId="0" borderId="103" xfId="0" applyFont="1" applyBorder="1" applyAlignment="1" applyProtection="1">
      <alignment horizontal="right" vertical="center" shrinkToFit="1"/>
      <protection locked="0" hidden="1"/>
    </xf>
    <xf numFmtId="176" fontId="7" fillId="0" borderId="103" xfId="0" applyNumberFormat="1" applyFont="1" applyBorder="1" applyAlignment="1" applyProtection="1">
      <alignment vertical="center" shrinkToFit="1"/>
      <protection locked="0" hidden="1"/>
    </xf>
    <xf numFmtId="0" fontId="7" fillId="0" borderId="49" xfId="0" applyFont="1" applyBorder="1" applyAlignment="1" applyProtection="1">
      <alignment horizontal="center" vertical="center" shrinkToFit="1"/>
      <protection locked="0" hidden="1"/>
    </xf>
    <xf numFmtId="177" fontId="7" fillId="0" borderId="49" xfId="0" applyNumberFormat="1" applyFont="1" applyBorder="1" applyAlignment="1" applyProtection="1">
      <alignment vertical="center" shrinkToFit="1"/>
      <protection locked="0" hidden="1"/>
    </xf>
    <xf numFmtId="177" fontId="7" fillId="0" borderId="124" xfId="0" applyNumberFormat="1" applyFont="1" applyBorder="1" applyAlignment="1" applyProtection="1">
      <alignment vertical="center" shrinkToFit="1"/>
      <protection locked="0" hidden="1"/>
    </xf>
    <xf numFmtId="0" fontId="31" fillId="0" borderId="77" xfId="0" applyFont="1" applyBorder="1" applyAlignment="1" applyProtection="1">
      <alignment horizontal="center" vertical="center" shrinkToFit="1"/>
      <protection locked="0" hidden="1"/>
    </xf>
    <xf numFmtId="0" fontId="31" fillId="0" borderId="35" xfId="0" applyFont="1" applyBorder="1" applyAlignment="1" applyProtection="1">
      <alignment horizontal="center" vertical="center" shrinkToFit="1"/>
      <protection locked="0" hidden="1"/>
    </xf>
    <xf numFmtId="0" fontId="14" fillId="0" borderId="6" xfId="0" applyFont="1" applyBorder="1" applyAlignment="1" applyProtection="1">
      <alignment vertical="center" shrinkToFit="1"/>
      <protection locked="0" hidden="1"/>
    </xf>
    <xf numFmtId="0" fontId="14" fillId="0" borderId="0" xfId="0" applyFont="1" applyProtection="1">
      <alignment vertical="center"/>
      <protection locked="0" hidden="1"/>
    </xf>
    <xf numFmtId="0" fontId="14" fillId="0" borderId="29" xfId="0" applyFont="1" applyBorder="1" applyAlignment="1" applyProtection="1">
      <alignment horizontal="right" vertical="center"/>
      <protection locked="0" hidden="1"/>
    </xf>
    <xf numFmtId="0" fontId="14" fillId="0" borderId="29" xfId="0" quotePrefix="1" applyFont="1" applyBorder="1" applyAlignment="1" applyProtection="1">
      <alignment horizontal="left" vertical="center"/>
      <protection locked="0" hidden="1"/>
    </xf>
    <xf numFmtId="0" fontId="14" fillId="0" borderId="0" xfId="0" applyFont="1" applyProtection="1">
      <alignment vertical="center"/>
      <protection locked="0"/>
    </xf>
    <xf numFmtId="0" fontId="30" fillId="0" borderId="69" xfId="0" applyFont="1" applyBorder="1" applyAlignment="1" applyProtection="1">
      <alignment horizontal="center" vertical="center" shrinkToFit="1"/>
      <protection locked="0" hidden="1"/>
    </xf>
    <xf numFmtId="0" fontId="30" fillId="0" borderId="29" xfId="0" quotePrefix="1" applyFont="1" applyBorder="1" applyAlignment="1" applyProtection="1">
      <alignment horizontal="center" vertical="center" shrinkToFit="1"/>
      <protection locked="0" hidden="1"/>
    </xf>
    <xf numFmtId="0" fontId="14" fillId="0" borderId="29" xfId="0" applyFont="1" applyBorder="1" applyAlignment="1" applyProtection="1">
      <alignment horizontal="center" vertical="center" shrinkToFit="1"/>
      <protection locked="0" hidden="1"/>
    </xf>
    <xf numFmtId="0" fontId="7" fillId="0" borderId="29" xfId="0" applyFont="1" applyBorder="1" applyAlignment="1" applyProtection="1">
      <alignment horizontal="right" vertical="center" shrinkToFit="1"/>
      <protection locked="0" hidden="1"/>
    </xf>
    <xf numFmtId="176" fontId="7" fillId="0" borderId="29" xfId="0" applyNumberFormat="1" applyFont="1" applyBorder="1" applyAlignment="1" applyProtection="1">
      <alignment vertical="center" shrinkToFit="1"/>
      <protection locked="0" hidden="1"/>
    </xf>
    <xf numFmtId="0" fontId="7" fillId="0" borderId="29" xfId="0" applyFont="1" applyBorder="1" applyAlignment="1" applyProtection="1">
      <alignment horizontal="center" vertical="center" shrinkToFit="1"/>
      <protection locked="0" hidden="1"/>
    </xf>
    <xf numFmtId="177" fontId="7" fillId="0" borderId="29" xfId="0" applyNumberFormat="1" applyFont="1" applyBorder="1" applyAlignment="1" applyProtection="1">
      <alignment vertical="center" shrinkToFit="1"/>
      <protection locked="0" hidden="1"/>
    </xf>
    <xf numFmtId="177" fontId="7" fillId="0" borderId="81" xfId="0" applyNumberFormat="1" applyFont="1" applyBorder="1" applyAlignment="1" applyProtection="1">
      <alignment vertical="center" shrinkToFit="1"/>
      <protection locked="0" hidden="1"/>
    </xf>
    <xf numFmtId="0" fontId="14" fillId="0" borderId="9" xfId="0" applyFont="1" applyBorder="1" applyAlignment="1" applyProtection="1">
      <alignment vertical="center" shrinkToFit="1"/>
      <protection locked="0" hidden="1"/>
    </xf>
    <xf numFmtId="0" fontId="14" fillId="0" borderId="29" xfId="0" applyFont="1" applyBorder="1" applyProtection="1">
      <alignment vertical="center"/>
      <protection locked="0" hidden="1"/>
    </xf>
    <xf numFmtId="0" fontId="14" fillId="0" borderId="29" xfId="0" applyFont="1" applyBorder="1" applyAlignment="1" applyProtection="1">
      <alignment horizontal="center" vertical="center" wrapText="1"/>
      <protection locked="0" hidden="1"/>
    </xf>
    <xf numFmtId="0" fontId="14" fillId="0" borderId="29" xfId="0" quotePrefix="1" applyFont="1" applyBorder="1" applyAlignment="1" applyProtection="1">
      <alignment horizontal="right" vertical="center"/>
      <protection locked="0" hidden="1"/>
    </xf>
    <xf numFmtId="0" fontId="14" fillId="0" borderId="41" xfId="0" applyFont="1" applyBorder="1" applyAlignment="1" applyProtection="1">
      <alignment horizontal="center" vertical="center"/>
      <protection locked="0" hidden="1"/>
    </xf>
    <xf numFmtId="0" fontId="30" fillId="0" borderId="97" xfId="0" applyFont="1" applyBorder="1" applyAlignment="1" applyProtection="1">
      <alignment horizontal="center" vertical="center" shrinkToFit="1"/>
      <protection locked="0" hidden="1"/>
    </xf>
    <xf numFmtId="0" fontId="30" fillId="0" borderId="43" xfId="0" quotePrefix="1" applyFont="1" applyBorder="1" applyAlignment="1" applyProtection="1">
      <alignment horizontal="center" vertical="center" shrinkToFit="1"/>
      <protection locked="0" hidden="1"/>
    </xf>
    <xf numFmtId="0" fontId="15" fillId="0" borderId="43" xfId="0" applyFont="1" applyBorder="1" applyAlignment="1" applyProtection="1">
      <alignment horizontal="center" vertical="center" wrapText="1"/>
      <protection locked="0" hidden="1"/>
    </xf>
    <xf numFmtId="0" fontId="14" fillId="0" borderId="43" xfId="0" applyFont="1" applyBorder="1" applyAlignment="1" applyProtection="1">
      <alignment horizontal="center" vertical="center" shrinkToFit="1"/>
      <protection locked="0" hidden="1"/>
    </xf>
    <xf numFmtId="0" fontId="7" fillId="0" borderId="43" xfId="0" applyFont="1" applyBorder="1" applyAlignment="1" applyProtection="1">
      <alignment horizontal="right" vertical="center" shrinkToFit="1"/>
      <protection locked="0" hidden="1"/>
    </xf>
    <xf numFmtId="176" fontId="7" fillId="0" borderId="43" xfId="0" applyNumberFormat="1" applyFont="1" applyBorder="1" applyAlignment="1" applyProtection="1">
      <alignment vertical="center" shrinkToFit="1"/>
      <protection locked="0" hidden="1"/>
    </xf>
    <xf numFmtId="0" fontId="7" fillId="0" borderId="43" xfId="0" applyFont="1" applyBorder="1" applyAlignment="1" applyProtection="1">
      <alignment horizontal="center" vertical="center" shrinkToFit="1"/>
      <protection locked="0" hidden="1"/>
    </xf>
    <xf numFmtId="177" fontId="7" fillId="0" borderId="43" xfId="0" applyNumberFormat="1" applyFont="1" applyBorder="1" applyAlignment="1" applyProtection="1">
      <alignment vertical="center" shrinkToFit="1"/>
      <protection locked="0" hidden="1"/>
    </xf>
    <xf numFmtId="177" fontId="7" fillId="0" borderId="84" xfId="0" applyNumberFormat="1" applyFont="1" applyBorder="1" applyAlignment="1" applyProtection="1">
      <alignment vertical="center" shrinkToFit="1"/>
      <protection locked="0" hidden="1"/>
    </xf>
    <xf numFmtId="0" fontId="31" fillId="0" borderId="44" xfId="0" applyFont="1" applyBorder="1" applyAlignment="1" applyProtection="1">
      <alignment horizontal="center" vertical="center" shrinkToFit="1"/>
      <protection locked="0" hidden="1"/>
    </xf>
    <xf numFmtId="0" fontId="31" fillId="0" borderId="43" xfId="0" applyFont="1" applyBorder="1" applyAlignment="1" applyProtection="1">
      <alignment horizontal="center" vertical="center" shrinkToFit="1"/>
      <protection locked="0" hidden="1"/>
    </xf>
    <xf numFmtId="0" fontId="14" fillId="0" borderId="12" xfId="0" applyFont="1" applyBorder="1" applyAlignment="1" applyProtection="1">
      <alignment vertical="center" shrinkToFit="1"/>
      <protection locked="0" hidden="1"/>
    </xf>
    <xf numFmtId="0" fontId="7" fillId="0" borderId="29" xfId="0" applyFont="1" applyBorder="1" applyAlignment="1" applyProtection="1">
      <alignment horizontal="right" vertical="center"/>
      <protection locked="0" hidden="1"/>
    </xf>
    <xf numFmtId="0" fontId="7" fillId="0" borderId="29" xfId="0" applyFont="1" applyBorder="1" applyProtection="1">
      <alignment vertical="center"/>
      <protection locked="0" hidden="1"/>
    </xf>
    <xf numFmtId="0" fontId="14" fillId="0" borderId="66" xfId="0" applyFont="1" applyBorder="1" applyAlignment="1" applyProtection="1">
      <alignment horizontal="center" vertical="center"/>
      <protection locked="0" hidden="1"/>
    </xf>
    <xf numFmtId="0" fontId="30" fillId="0" borderId="98" xfId="0" applyFont="1" applyBorder="1" applyAlignment="1" applyProtection="1">
      <alignment horizontal="center" vertical="center" shrinkToFit="1"/>
      <protection locked="0" hidden="1"/>
    </xf>
    <xf numFmtId="0" fontId="30" fillId="0" borderId="35" xfId="0" quotePrefix="1" applyFont="1" applyBorder="1" applyAlignment="1" applyProtection="1">
      <alignment horizontal="center" vertical="center" shrinkToFit="1"/>
      <protection locked="0" hidden="1"/>
    </xf>
    <xf numFmtId="0" fontId="15" fillId="0" borderId="35" xfId="0" applyFont="1" applyBorder="1" applyAlignment="1" applyProtection="1">
      <alignment horizontal="center" vertical="center" wrapText="1"/>
      <protection locked="0" hidden="1"/>
    </xf>
    <xf numFmtId="0" fontId="14" fillId="0" borderId="35" xfId="0" applyFont="1" applyBorder="1" applyAlignment="1" applyProtection="1">
      <alignment horizontal="center" vertical="center" shrinkToFit="1"/>
      <protection locked="0" hidden="1"/>
    </xf>
    <xf numFmtId="0" fontId="7" fillId="0" borderId="35" xfId="0" applyFont="1" applyBorder="1" applyAlignment="1" applyProtection="1">
      <alignment horizontal="right" vertical="center" shrinkToFit="1"/>
      <protection locked="0" hidden="1"/>
    </xf>
    <xf numFmtId="176" fontId="7" fillId="0" borderId="35" xfId="0" applyNumberFormat="1" applyFont="1" applyBorder="1" applyAlignment="1" applyProtection="1">
      <alignment vertical="center" shrinkToFit="1"/>
      <protection locked="0" hidden="1"/>
    </xf>
    <xf numFmtId="0" fontId="7" fillId="0" borderId="22" xfId="0" applyFont="1" applyBorder="1" applyAlignment="1" applyProtection="1">
      <alignment horizontal="center" vertical="center" shrinkToFit="1"/>
      <protection locked="0" hidden="1"/>
    </xf>
    <xf numFmtId="177" fontId="7" fillId="0" borderId="35" xfId="0" applyNumberFormat="1" applyFont="1" applyBorder="1" applyAlignment="1" applyProtection="1">
      <alignment vertical="center" shrinkToFit="1"/>
      <protection locked="0" hidden="1"/>
    </xf>
    <xf numFmtId="0" fontId="7" fillId="0" borderId="35" xfId="0" applyFont="1" applyBorder="1" applyAlignment="1" applyProtection="1">
      <alignment horizontal="center" vertical="center" shrinkToFit="1"/>
      <protection locked="0" hidden="1"/>
    </xf>
    <xf numFmtId="177" fontId="7" fillId="0" borderId="99" xfId="0" applyNumberFormat="1" applyFont="1" applyBorder="1" applyAlignment="1" applyProtection="1">
      <alignment vertical="center" shrinkToFit="1"/>
      <protection locked="0" hidden="1"/>
    </xf>
    <xf numFmtId="0" fontId="31" fillId="0" borderId="17" xfId="0" applyFont="1" applyBorder="1" applyAlignment="1" applyProtection="1">
      <alignment horizontal="center" vertical="center" shrinkToFit="1"/>
      <protection locked="0" hidden="1"/>
    </xf>
    <xf numFmtId="0" fontId="31" fillId="0" borderId="90" xfId="0" applyFont="1" applyBorder="1" applyAlignment="1" applyProtection="1">
      <alignment horizontal="center" vertical="center" shrinkToFit="1"/>
      <protection locked="0" hidden="1"/>
    </xf>
    <xf numFmtId="0" fontId="14" fillId="0" borderId="4" xfId="0" applyFont="1" applyBorder="1" applyAlignment="1" applyProtection="1">
      <alignment vertical="center" shrinkToFit="1"/>
      <protection locked="0" hidden="1"/>
    </xf>
    <xf numFmtId="0" fontId="14" fillId="0" borderId="40" xfId="0" applyFont="1" applyBorder="1" applyAlignment="1" applyProtection="1">
      <alignment horizontal="center" vertical="center"/>
      <protection locked="0" hidden="1"/>
    </xf>
    <xf numFmtId="0" fontId="31" fillId="0" borderId="25" xfId="0" applyFont="1" applyBorder="1" applyAlignment="1" applyProtection="1">
      <alignment horizontal="center" vertical="center" shrinkToFit="1"/>
      <protection locked="0" hidden="1"/>
    </xf>
    <xf numFmtId="0" fontId="31" fillId="0" borderId="29" xfId="0" applyFont="1" applyBorder="1" applyAlignment="1" applyProtection="1">
      <alignment horizontal="center" vertical="center" shrinkToFit="1"/>
      <protection locked="0" hidden="1"/>
    </xf>
    <xf numFmtId="0" fontId="7" fillId="0" borderId="0" xfId="0" applyFont="1" applyAlignment="1" applyProtection="1">
      <alignment horizontal="right" vertical="center"/>
      <protection locked="0" hidden="1"/>
    </xf>
    <xf numFmtId="0" fontId="7" fillId="0" borderId="0" xfId="0" applyFont="1" applyProtection="1">
      <alignment vertical="center"/>
      <protection locked="0" hidden="1"/>
    </xf>
    <xf numFmtId="0" fontId="14" fillId="0" borderId="0" xfId="0" applyFont="1" applyAlignment="1" applyProtection="1">
      <alignment horizontal="right" vertical="center"/>
      <protection locked="0" hidden="1"/>
    </xf>
    <xf numFmtId="0" fontId="14" fillId="0" borderId="0" xfId="0" quotePrefix="1" applyFont="1" applyAlignment="1" applyProtection="1">
      <alignment horizontal="right" vertical="center"/>
      <protection locked="0" hidden="1"/>
    </xf>
    <xf numFmtId="0" fontId="30" fillId="0" borderId="125" xfId="0" applyFont="1" applyBorder="1" applyAlignment="1" applyProtection="1">
      <alignment horizontal="center" vertical="center" shrinkToFit="1"/>
      <protection locked="0" hidden="1"/>
    </xf>
    <xf numFmtId="177" fontId="7" fillId="0" borderId="126" xfId="0" applyNumberFormat="1" applyFont="1" applyBorder="1" applyAlignment="1" applyProtection="1">
      <alignment vertical="center" shrinkToFit="1"/>
      <protection locked="0" hidden="1"/>
    </xf>
    <xf numFmtId="0" fontId="14" fillId="0" borderId="67" xfId="0" applyFont="1" applyBorder="1" applyAlignment="1" applyProtection="1">
      <alignment horizontal="center" vertical="center"/>
      <protection locked="0" hidden="1"/>
    </xf>
    <xf numFmtId="0" fontId="14" fillId="0" borderId="50" xfId="0" applyFont="1" applyBorder="1" applyAlignment="1" applyProtection="1">
      <alignment horizontal="center" vertical="center" shrinkToFit="1"/>
      <protection locked="0" hidden="1"/>
    </xf>
    <xf numFmtId="0" fontId="7" fillId="0" borderId="50" xfId="0" applyFont="1" applyBorder="1" applyAlignment="1" applyProtection="1">
      <alignment horizontal="center" vertical="center" shrinkToFit="1"/>
      <protection locked="0" hidden="1"/>
    </xf>
    <xf numFmtId="0" fontId="4" fillId="0" borderId="0" xfId="0" applyFont="1" applyAlignment="1" applyProtection="1">
      <alignment horizontal="right" vertical="center"/>
      <protection locked="0" hidden="1"/>
    </xf>
    <xf numFmtId="0" fontId="4" fillId="0" borderId="0" xfId="0" applyFont="1" applyProtection="1">
      <alignment vertical="center"/>
      <protection locked="0" hidden="1"/>
    </xf>
    <xf numFmtId="0" fontId="3" fillId="0" borderId="0" xfId="0" quotePrefix="1" applyFont="1" applyProtection="1">
      <alignment vertical="center"/>
      <protection locked="0" hidden="1"/>
    </xf>
    <xf numFmtId="0" fontId="3" fillId="0" borderId="0" xfId="0" applyFont="1" applyAlignment="1" applyProtection="1">
      <alignment horizontal="right" vertical="center"/>
      <protection locked="0"/>
    </xf>
    <xf numFmtId="0" fontId="26" fillId="0" borderId="93" xfId="0" applyFont="1" applyBorder="1" applyAlignment="1" applyProtection="1">
      <alignment horizontal="center" vertical="center"/>
      <protection locked="0" hidden="1"/>
    </xf>
    <xf numFmtId="0" fontId="26" fillId="0" borderId="96" xfId="0" applyFont="1" applyBorder="1" applyAlignment="1" applyProtection="1">
      <alignment horizontal="center" vertical="center"/>
      <protection locked="0" hidden="1"/>
    </xf>
    <xf numFmtId="0" fontId="14" fillId="0" borderId="69" xfId="0" applyFont="1" applyBorder="1" applyAlignment="1" applyProtection="1">
      <alignment horizontal="center" vertical="center"/>
      <protection locked="0" hidden="1"/>
    </xf>
    <xf numFmtId="0" fontId="30" fillId="0" borderId="25" xfId="0" applyFont="1" applyBorder="1" applyAlignment="1" applyProtection="1">
      <alignment horizontal="center" vertical="center"/>
      <protection locked="0" hidden="1"/>
    </xf>
    <xf numFmtId="0" fontId="15" fillId="0" borderId="69" xfId="0" applyFont="1" applyBorder="1" applyAlignment="1" applyProtection="1">
      <alignment horizontal="center" vertical="center"/>
      <protection locked="0" hidden="1"/>
    </xf>
    <xf numFmtId="0" fontId="15" fillId="0" borderId="25" xfId="0" quotePrefix="1" applyFont="1" applyBorder="1" applyAlignment="1" applyProtection="1">
      <alignment horizontal="center" vertical="center"/>
      <protection locked="0" hidden="1"/>
    </xf>
    <xf numFmtId="176" fontId="17" fillId="0" borderId="70" xfId="0" applyNumberFormat="1" applyFont="1" applyBorder="1" applyProtection="1">
      <alignment vertical="center"/>
      <protection locked="0" hidden="1"/>
    </xf>
    <xf numFmtId="0" fontId="36" fillId="0" borderId="83" xfId="0" applyFont="1" applyBorder="1" applyAlignment="1" applyProtection="1">
      <alignment horizontal="center" vertical="center" shrinkToFit="1"/>
      <protection locked="0" hidden="1"/>
    </xf>
    <xf numFmtId="49" fontId="36" fillId="0" borderId="49" xfId="0" quotePrefix="1" applyNumberFormat="1" applyFont="1" applyBorder="1" applyAlignment="1" applyProtection="1">
      <alignment horizontal="center" vertical="center" shrinkToFit="1"/>
      <protection locked="0" hidden="1"/>
    </xf>
    <xf numFmtId="0" fontId="36" fillId="0" borderId="103" xfId="0" applyFont="1" applyBorder="1" applyAlignment="1" applyProtection="1">
      <alignment horizontal="center" vertical="center" shrinkToFit="1"/>
      <protection locked="0" hidden="1"/>
    </xf>
    <xf numFmtId="0" fontId="31" fillId="0" borderId="83" xfId="0" applyFont="1" applyBorder="1" applyAlignment="1" applyProtection="1">
      <alignment horizontal="center" vertical="center" shrinkToFit="1"/>
      <protection locked="0" hidden="1"/>
    </xf>
    <xf numFmtId="0" fontId="31" fillId="0" borderId="49" xfId="0" applyFont="1" applyBorder="1" applyAlignment="1" applyProtection="1">
      <alignment horizontal="center" vertical="center" shrinkToFit="1"/>
      <protection locked="0" hidden="1"/>
    </xf>
    <xf numFmtId="0" fontId="31" fillId="0" borderId="112" xfId="0" applyFont="1" applyBorder="1" applyAlignment="1" applyProtection="1">
      <alignment horizontal="center" vertical="center" shrinkToFit="1"/>
      <protection locked="0" hidden="1"/>
    </xf>
    <xf numFmtId="0" fontId="14" fillId="0" borderId="78" xfId="0" applyFont="1" applyBorder="1" applyAlignment="1" applyProtection="1">
      <alignment vertical="center" shrinkToFit="1"/>
      <protection locked="0" hidden="1"/>
    </xf>
    <xf numFmtId="0" fontId="36" fillId="0" borderId="69" xfId="0" applyFont="1" applyBorder="1" applyAlignment="1" applyProtection="1">
      <alignment horizontal="center" vertical="center" shrinkToFit="1"/>
      <protection locked="0" hidden="1"/>
    </xf>
    <xf numFmtId="49" fontId="36" fillId="0" borderId="29" xfId="0" quotePrefix="1" applyNumberFormat="1" applyFont="1" applyBorder="1" applyAlignment="1" applyProtection="1">
      <alignment horizontal="center" vertical="center" shrinkToFit="1"/>
      <protection locked="0" hidden="1"/>
    </xf>
    <xf numFmtId="0" fontId="36" fillId="0" borderId="29" xfId="0" applyFont="1" applyBorder="1" applyAlignment="1" applyProtection="1">
      <alignment horizontal="center" vertical="center" shrinkToFit="1"/>
      <protection locked="0" hidden="1"/>
    </xf>
    <xf numFmtId="0" fontId="31" fillId="0" borderId="69" xfId="0" applyFont="1" applyBorder="1" applyAlignment="1" applyProtection="1">
      <alignment horizontal="center" vertical="center" shrinkToFit="1"/>
      <protection locked="0" hidden="1"/>
    </xf>
    <xf numFmtId="0" fontId="14" fillId="0" borderId="105" xfId="0" applyFont="1" applyBorder="1" applyAlignment="1" applyProtection="1">
      <alignment vertical="center" shrinkToFit="1"/>
      <protection locked="0" hidden="1"/>
    </xf>
    <xf numFmtId="0" fontId="36" fillId="0" borderId="29" xfId="0" quotePrefix="1" applyFont="1" applyBorder="1" applyAlignment="1" applyProtection="1">
      <alignment horizontal="center" vertical="center" shrinkToFit="1"/>
      <protection locked="0" hidden="1"/>
    </xf>
    <xf numFmtId="0" fontId="36" fillId="0" borderId="97" xfId="0" applyFont="1" applyBorder="1" applyAlignment="1" applyProtection="1">
      <alignment horizontal="center" vertical="center" shrinkToFit="1"/>
      <protection locked="0" hidden="1"/>
    </xf>
    <xf numFmtId="0" fontId="36" fillId="0" borderId="43" xfId="0" quotePrefix="1" applyFont="1" applyBorder="1" applyAlignment="1" applyProtection="1">
      <alignment horizontal="center" vertical="center" shrinkToFit="1"/>
      <protection locked="0" hidden="1"/>
    </xf>
    <xf numFmtId="0" fontId="36" fillId="0" borderId="43" xfId="0" applyFont="1" applyBorder="1" applyAlignment="1" applyProtection="1">
      <alignment horizontal="center" vertical="center" shrinkToFit="1"/>
      <protection locked="0" hidden="1"/>
    </xf>
    <xf numFmtId="0" fontId="31" fillId="0" borderId="97" xfId="0" applyFont="1" applyBorder="1" applyAlignment="1" applyProtection="1">
      <alignment horizontal="center" vertical="center" shrinkToFit="1"/>
      <protection locked="0" hidden="1"/>
    </xf>
    <xf numFmtId="0" fontId="14" fillId="0" borderId="106" xfId="0" applyFont="1" applyBorder="1" applyAlignment="1" applyProtection="1">
      <alignment vertical="center" shrinkToFit="1"/>
      <protection locked="0" hidden="1"/>
    </xf>
    <xf numFmtId="0" fontId="36" fillId="0" borderId="98" xfId="0" applyFont="1" applyBorder="1" applyAlignment="1" applyProtection="1">
      <alignment horizontal="center" vertical="center" shrinkToFit="1"/>
      <protection locked="0" hidden="1"/>
    </xf>
    <xf numFmtId="0" fontId="36" fillId="0" borderId="90" xfId="0" quotePrefix="1" applyFont="1" applyBorder="1" applyAlignment="1" applyProtection="1">
      <alignment horizontal="center" vertical="center" shrinkToFit="1"/>
      <protection locked="0" hidden="1"/>
    </xf>
    <xf numFmtId="0" fontId="15" fillId="0" borderId="90" xfId="0" applyFont="1" applyBorder="1" applyAlignment="1" applyProtection="1">
      <alignment horizontal="center" vertical="center" wrapText="1"/>
      <protection locked="0" hidden="1"/>
    </xf>
    <xf numFmtId="0" fontId="36" fillId="0" borderId="90" xfId="0" applyFont="1" applyBorder="1" applyAlignment="1" applyProtection="1">
      <alignment horizontal="center" vertical="center" shrinkToFit="1"/>
      <protection locked="0" hidden="1"/>
    </xf>
    <xf numFmtId="0" fontId="14" fillId="0" borderId="90" xfId="0" applyFont="1" applyBorder="1" applyAlignment="1" applyProtection="1">
      <alignment horizontal="center" vertical="center" shrinkToFit="1"/>
      <protection locked="0" hidden="1"/>
    </xf>
    <xf numFmtId="0" fontId="7" fillId="0" borderId="90" xfId="0" applyFont="1" applyBorder="1" applyAlignment="1" applyProtection="1">
      <alignment horizontal="right" vertical="center" shrinkToFit="1"/>
      <protection locked="0" hidden="1"/>
    </xf>
    <xf numFmtId="176" fontId="7" fillId="0" borderId="90" xfId="0" applyNumberFormat="1" applyFont="1" applyBorder="1" applyAlignment="1" applyProtection="1">
      <alignment vertical="center" shrinkToFit="1"/>
      <protection locked="0" hidden="1"/>
    </xf>
    <xf numFmtId="0" fontId="7" fillId="0" borderId="90" xfId="0" applyFont="1" applyBorder="1" applyAlignment="1" applyProtection="1">
      <alignment horizontal="center" vertical="center" shrinkToFit="1"/>
      <protection locked="0" hidden="1"/>
    </xf>
    <xf numFmtId="177" fontId="7" fillId="0" borderId="90" xfId="0" applyNumberFormat="1" applyFont="1" applyBorder="1" applyAlignment="1" applyProtection="1">
      <alignment vertical="center" shrinkToFit="1"/>
      <protection locked="0" hidden="1"/>
    </xf>
    <xf numFmtId="0" fontId="31" fillId="0" borderId="98" xfId="0" applyFont="1" applyBorder="1" applyAlignment="1" applyProtection="1">
      <alignment horizontal="center" vertical="center" shrinkToFit="1"/>
      <protection locked="0" hidden="1"/>
    </xf>
    <xf numFmtId="0" fontId="14" fillId="0" borderId="107" xfId="0" applyFont="1" applyBorder="1" applyAlignment="1" applyProtection="1">
      <alignment vertical="center" shrinkToFit="1"/>
      <protection locked="0" hidden="1"/>
    </xf>
    <xf numFmtId="0" fontId="36" fillId="0" borderId="125" xfId="0" applyFont="1" applyBorder="1" applyAlignment="1" applyProtection="1">
      <alignment horizontal="center" vertical="center" shrinkToFit="1"/>
      <protection locked="0" hidden="1"/>
    </xf>
    <xf numFmtId="0" fontId="36" fillId="0" borderId="35" xfId="0" quotePrefix="1" applyFont="1" applyBorder="1" applyAlignment="1" applyProtection="1">
      <alignment horizontal="center" vertical="center" shrinkToFit="1"/>
      <protection locked="0" hidden="1"/>
    </xf>
    <xf numFmtId="0" fontId="36" fillId="0" borderId="35" xfId="0" applyFont="1" applyBorder="1" applyAlignment="1" applyProtection="1">
      <alignment horizontal="center" vertical="center" shrinkToFit="1"/>
      <protection locked="0" hidden="1"/>
    </xf>
    <xf numFmtId="0" fontId="31" fillId="0" borderId="125" xfId="0" applyFont="1" applyBorder="1" applyAlignment="1" applyProtection="1">
      <alignment horizontal="center" vertical="center" shrinkToFit="1"/>
      <protection locked="0" hidden="1"/>
    </xf>
    <xf numFmtId="0" fontId="30" fillId="0" borderId="90" xfId="0" quotePrefix="1" applyFont="1" applyBorder="1" applyAlignment="1" applyProtection="1">
      <alignment horizontal="center" vertical="center" shrinkToFit="1"/>
      <protection hidden="1"/>
    </xf>
    <xf numFmtId="0" fontId="15" fillId="0" borderId="90" xfId="0" applyFont="1" applyBorder="1" applyAlignment="1" applyProtection="1">
      <alignment horizontal="center" vertical="center" wrapText="1"/>
      <protection hidden="1"/>
    </xf>
    <xf numFmtId="0" fontId="14" fillId="0" borderId="90" xfId="0" applyFont="1" applyBorder="1" applyAlignment="1" applyProtection="1">
      <alignment horizontal="center" vertical="center" shrinkToFit="1"/>
      <protection hidden="1"/>
    </xf>
    <xf numFmtId="0" fontId="7" fillId="0" borderId="90" xfId="0" applyFont="1" applyBorder="1" applyAlignment="1" applyProtection="1">
      <alignment horizontal="right" vertical="center" shrinkToFit="1"/>
      <protection hidden="1"/>
    </xf>
    <xf numFmtId="176" fontId="7" fillId="0" borderId="90" xfId="0" applyNumberFormat="1" applyFont="1" applyBorder="1" applyAlignment="1" applyProtection="1">
      <alignment vertical="center" shrinkToFit="1"/>
      <protection hidden="1"/>
    </xf>
    <xf numFmtId="0" fontId="7" fillId="0" borderId="90" xfId="0" applyFont="1" applyBorder="1" applyAlignment="1" applyProtection="1">
      <alignment horizontal="center" vertical="center" shrinkToFit="1"/>
      <protection hidden="1"/>
    </xf>
    <xf numFmtId="177" fontId="7" fillId="0" borderId="90" xfId="0" applyNumberFormat="1" applyFont="1" applyBorder="1" applyAlignment="1" applyProtection="1">
      <alignment vertical="center" shrinkToFit="1"/>
      <protection hidden="1"/>
    </xf>
    <xf numFmtId="0" fontId="38" fillId="0" borderId="0" xfId="0" applyFont="1">
      <alignment vertical="center"/>
    </xf>
    <xf numFmtId="0" fontId="39" fillId="0" borderId="0" xfId="0" applyFont="1">
      <alignment vertical="center"/>
    </xf>
    <xf numFmtId="58" fontId="38" fillId="0" borderId="0" xfId="0" applyNumberFormat="1" applyFont="1">
      <alignment vertical="center"/>
    </xf>
    <xf numFmtId="0" fontId="40" fillId="0" borderId="0" xfId="0" applyFont="1">
      <alignment vertical="center"/>
    </xf>
    <xf numFmtId="0" fontId="42" fillId="0" borderId="0" xfId="0" applyFont="1" applyAlignment="1"/>
    <xf numFmtId="0" fontId="43" fillId="0" borderId="0" xfId="0" applyFont="1">
      <alignment vertical="center"/>
    </xf>
    <xf numFmtId="0" fontId="44" fillId="0" borderId="0" xfId="0" applyFont="1" applyAlignment="1">
      <alignment horizontal="left" vertical="top"/>
    </xf>
    <xf numFmtId="0" fontId="44" fillId="0" borderId="0" xfId="0" applyFont="1">
      <alignment vertical="center"/>
    </xf>
    <xf numFmtId="0" fontId="45" fillId="0" borderId="0" xfId="0" applyFont="1">
      <alignment vertical="center"/>
    </xf>
    <xf numFmtId="0" fontId="46" fillId="0" borderId="0" xfId="0" applyFont="1">
      <alignment vertical="center"/>
    </xf>
    <xf numFmtId="0" fontId="45" fillId="0" borderId="0" xfId="0" applyFont="1" applyProtection="1">
      <alignment vertical="center"/>
      <protection hidden="1"/>
    </xf>
    <xf numFmtId="0" fontId="45" fillId="0" borderId="0" xfId="0" applyFont="1" applyAlignment="1" applyProtection="1">
      <alignment horizontal="center" vertical="center" textRotation="255"/>
      <protection hidden="1"/>
    </xf>
    <xf numFmtId="0" fontId="38" fillId="0" borderId="0" xfId="0" quotePrefix="1" applyFont="1" applyAlignment="1">
      <alignment horizontal="left" vertical="center"/>
    </xf>
    <xf numFmtId="0" fontId="38" fillId="0" borderId="0" xfId="0" applyFont="1" applyAlignment="1">
      <alignment horizontal="center" vertical="center"/>
    </xf>
    <xf numFmtId="0" fontId="38" fillId="0" borderId="0" xfId="0" applyFont="1" applyAlignment="1">
      <alignment horizontal="left" vertical="center"/>
    </xf>
    <xf numFmtId="0" fontId="38" fillId="0" borderId="0" xfId="0" quotePrefix="1" applyFont="1" applyAlignment="1">
      <alignment horizontal="center" vertical="center"/>
    </xf>
    <xf numFmtId="0" fontId="48" fillId="0" borderId="0" xfId="0" applyFont="1">
      <alignment vertical="center"/>
    </xf>
    <xf numFmtId="0" fontId="45" fillId="0" borderId="0" xfId="0" applyFont="1" applyAlignment="1">
      <alignment horizontal="center" vertical="center"/>
    </xf>
    <xf numFmtId="0" fontId="45" fillId="0" borderId="0" xfId="0" quotePrefix="1" applyFont="1" applyAlignment="1">
      <alignment horizontal="left" vertical="center"/>
    </xf>
    <xf numFmtId="0" fontId="45" fillId="0" borderId="0" xfId="0" quotePrefix="1" applyFont="1" applyAlignment="1">
      <alignment horizontal="center" vertical="center"/>
    </xf>
    <xf numFmtId="0" fontId="50" fillId="0" borderId="0" xfId="0" applyFont="1">
      <alignment vertical="center"/>
    </xf>
    <xf numFmtId="0" fontId="47" fillId="0" borderId="0" xfId="0" applyFont="1">
      <alignment vertical="center"/>
    </xf>
    <xf numFmtId="58" fontId="38" fillId="0" borderId="0" xfId="0" applyNumberFormat="1" applyFont="1" applyAlignment="1">
      <alignment horizontal="center" vertical="center"/>
    </xf>
    <xf numFmtId="0" fontId="41" fillId="0" borderId="0" xfId="0" applyFont="1" applyAlignment="1">
      <alignment horizontal="center" vertical="center" shrinkToFit="1"/>
    </xf>
    <xf numFmtId="0" fontId="38" fillId="0" borderId="0" xfId="0" applyFont="1" applyAlignment="1">
      <alignment horizontal="left" vertical="top" wrapText="1"/>
    </xf>
    <xf numFmtId="0" fontId="14" fillId="0" borderId="42" xfId="0" applyFont="1" applyBorder="1" applyAlignment="1" applyProtection="1">
      <alignment horizontal="center" vertical="center" shrinkToFit="1"/>
      <protection hidden="1"/>
    </xf>
    <xf numFmtId="0" fontId="14" fillId="0" borderId="44" xfId="0" applyFont="1" applyBorder="1" applyAlignment="1" applyProtection="1">
      <alignment horizontal="center" vertical="center" shrinkToFit="1"/>
      <protection hidden="1"/>
    </xf>
    <xf numFmtId="0" fontId="14" fillId="0" borderId="24" xfId="0" applyFont="1" applyBorder="1" applyAlignment="1" applyProtection="1">
      <alignment horizontal="center" vertical="center" shrinkToFit="1"/>
      <protection hidden="1"/>
    </xf>
    <xf numFmtId="0" fontId="14" fillId="0" borderId="25" xfId="0" applyFont="1" applyBorder="1" applyAlignment="1" applyProtection="1">
      <alignment horizontal="center" vertical="center" shrinkToFit="1"/>
      <protection hidden="1"/>
    </xf>
    <xf numFmtId="0" fontId="14" fillId="0" borderId="37" xfId="0" applyFont="1" applyBorder="1" applyAlignment="1" applyProtection="1">
      <alignment horizontal="center" vertical="center" shrinkToFit="1"/>
      <protection hidden="1"/>
    </xf>
    <xf numFmtId="0" fontId="14" fillId="0" borderId="77" xfId="0" applyFont="1" applyBorder="1" applyAlignment="1" applyProtection="1">
      <alignment horizontal="center" vertical="center" shrinkToFit="1"/>
      <protection hidden="1"/>
    </xf>
    <xf numFmtId="0" fontId="14" fillId="0" borderId="16" xfId="0" applyFont="1" applyBorder="1" applyAlignment="1" applyProtection="1">
      <alignment horizontal="center" vertical="center" shrinkToFit="1"/>
      <protection hidden="1"/>
    </xf>
    <xf numFmtId="0" fontId="14" fillId="0" borderId="17" xfId="0" applyFont="1" applyBorder="1" applyAlignment="1" applyProtection="1">
      <alignment horizontal="center" vertical="center" shrinkToFit="1"/>
      <protection hidden="1"/>
    </xf>
    <xf numFmtId="0" fontId="14" fillId="0" borderId="27" xfId="0" applyFont="1" applyBorder="1" applyAlignment="1" applyProtection="1">
      <alignment horizontal="center" vertical="center"/>
      <protection hidden="1"/>
    </xf>
    <xf numFmtId="0" fontId="14" fillId="0" borderId="22" xfId="0" applyFont="1" applyBorder="1" applyAlignment="1" applyProtection="1">
      <alignment horizontal="center" vertical="center"/>
      <protection hidden="1"/>
    </xf>
    <xf numFmtId="0" fontId="14" fillId="0" borderId="28" xfId="0" applyFont="1" applyBorder="1" applyAlignment="1" applyProtection="1">
      <alignment horizontal="center" vertical="center"/>
      <protection hidden="1"/>
    </xf>
    <xf numFmtId="0" fontId="14" fillId="0" borderId="27" xfId="0" quotePrefix="1" applyFont="1" applyBorder="1" applyAlignment="1" applyProtection="1">
      <alignment horizontal="center" vertical="center"/>
      <protection hidden="1"/>
    </xf>
    <xf numFmtId="0" fontId="14" fillId="0" borderId="38" xfId="0" applyFont="1" applyBorder="1" applyAlignment="1" applyProtection="1">
      <alignment horizontal="center" vertical="center" shrinkToFit="1"/>
      <protection hidden="1"/>
    </xf>
    <xf numFmtId="0" fontId="14" fillId="0" borderId="112" xfId="0" applyFont="1" applyBorder="1" applyAlignment="1" applyProtection="1">
      <alignment horizontal="center" vertical="center" shrinkToFit="1"/>
      <protection hidden="1"/>
    </xf>
    <xf numFmtId="0" fontId="3" fillId="0" borderId="18" xfId="0" applyFont="1" applyBorder="1" applyAlignment="1" applyProtection="1">
      <alignment horizontal="center" vertical="center"/>
      <protection hidden="1"/>
    </xf>
    <xf numFmtId="0" fontId="3" fillId="0" borderId="45"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3" fillId="0" borderId="33" xfId="0" applyFont="1" applyBorder="1" applyAlignment="1" applyProtection="1">
      <alignment horizontal="center" vertical="center"/>
      <protection hidden="1"/>
    </xf>
    <xf numFmtId="0" fontId="3" fillId="0" borderId="108" xfId="0" applyFont="1" applyBorder="1" applyAlignment="1" applyProtection="1">
      <alignment horizontal="center" vertical="center"/>
      <protection hidden="1"/>
    </xf>
    <xf numFmtId="0" fontId="3" fillId="0" borderId="102" xfId="0" applyFont="1" applyBorder="1" applyAlignment="1" applyProtection="1">
      <alignment horizontal="center" vertical="center"/>
      <protection hidden="1"/>
    </xf>
    <xf numFmtId="0" fontId="3" fillId="0" borderId="109" xfId="0" applyFont="1" applyBorder="1" applyAlignment="1" applyProtection="1">
      <alignment horizontal="center" vertical="center"/>
      <protection hidden="1"/>
    </xf>
    <xf numFmtId="0" fontId="3" fillId="0" borderId="110" xfId="0" applyFont="1" applyBorder="1" applyAlignment="1" applyProtection="1">
      <alignment horizontal="center" vertical="center"/>
      <protection hidden="1"/>
    </xf>
    <xf numFmtId="0" fontId="5" fillId="5" borderId="24" xfId="0" applyFont="1" applyFill="1" applyBorder="1" applyAlignment="1" applyProtection="1">
      <alignment horizontal="center" vertical="center"/>
      <protection hidden="1"/>
    </xf>
    <xf numFmtId="0" fontId="5" fillId="5" borderId="8" xfId="0" applyFont="1" applyFill="1" applyBorder="1" applyAlignment="1" applyProtection="1">
      <alignment horizontal="center" vertical="center"/>
      <protection hidden="1"/>
    </xf>
    <xf numFmtId="0" fontId="5" fillId="5" borderId="25" xfId="0" applyFont="1" applyFill="1" applyBorder="1" applyAlignment="1" applyProtection="1">
      <alignment horizontal="center" vertical="center"/>
      <protection hidden="1"/>
    </xf>
    <xf numFmtId="0" fontId="5" fillId="3" borderId="24" xfId="0" applyFont="1" applyFill="1" applyBorder="1" applyAlignment="1" applyProtection="1">
      <alignment horizontal="center" vertical="center"/>
      <protection hidden="1"/>
    </xf>
    <xf numFmtId="0" fontId="5" fillId="3" borderId="8" xfId="0" applyFont="1" applyFill="1" applyBorder="1" applyAlignment="1" applyProtection="1">
      <alignment horizontal="center" vertical="center"/>
      <protection hidden="1"/>
    </xf>
    <xf numFmtId="0" fontId="5" fillId="3" borderId="25" xfId="0" applyFont="1" applyFill="1" applyBorder="1" applyAlignment="1" applyProtection="1">
      <alignment horizontal="center" vertical="center"/>
      <protection hidden="1"/>
    </xf>
    <xf numFmtId="0" fontId="5" fillId="7" borderId="24" xfId="0" quotePrefix="1" applyFont="1" applyFill="1" applyBorder="1" applyAlignment="1" applyProtection="1">
      <alignment horizontal="center" vertical="center"/>
      <protection hidden="1"/>
    </xf>
    <xf numFmtId="0" fontId="5" fillId="7" borderId="8" xfId="0" quotePrefix="1" applyFont="1" applyFill="1" applyBorder="1" applyAlignment="1" applyProtection="1">
      <alignment horizontal="center" vertical="center"/>
      <protection hidden="1"/>
    </xf>
    <xf numFmtId="0" fontId="5" fillId="7" borderId="25" xfId="0" quotePrefix="1" applyFont="1" applyFill="1" applyBorder="1" applyAlignment="1" applyProtection="1">
      <alignment horizontal="center" vertical="center"/>
      <protection hidden="1"/>
    </xf>
    <xf numFmtId="0" fontId="5" fillId="0" borderId="16"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12" fillId="0" borderId="10" xfId="0" applyFont="1" applyBorder="1" applyAlignment="1" applyProtection="1">
      <alignment horizontal="center" vertical="center"/>
      <protection hidden="1"/>
    </xf>
    <xf numFmtId="0" fontId="12" fillId="0" borderId="11" xfId="0" applyFont="1" applyBorder="1" applyAlignment="1" applyProtection="1">
      <alignment horizontal="center" vertical="center"/>
      <protection hidden="1"/>
    </xf>
    <xf numFmtId="0" fontId="11" fillId="0" borderId="91" xfId="0" applyFont="1" applyBorder="1" applyAlignment="1" applyProtection="1">
      <alignment horizontal="center" vertical="center"/>
      <protection hidden="1"/>
    </xf>
    <xf numFmtId="0" fontId="11" fillId="0" borderId="51" xfId="0" applyFont="1" applyBorder="1" applyAlignment="1" applyProtection="1">
      <alignment horizontal="center" vertical="center"/>
      <protection hidden="1"/>
    </xf>
    <xf numFmtId="0" fontId="15" fillId="0" borderId="51" xfId="0" applyFont="1" applyBorder="1" applyAlignment="1" applyProtection="1">
      <alignment horizontal="center" vertical="center"/>
      <protection hidden="1"/>
    </xf>
    <xf numFmtId="0" fontId="15" fillId="0" borderId="92" xfId="0" applyFont="1" applyBorder="1" applyAlignment="1" applyProtection="1">
      <alignment horizontal="center" vertical="center"/>
      <protection hidden="1"/>
    </xf>
    <xf numFmtId="0" fontId="3" fillId="0" borderId="13"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7" fillId="0" borderId="14" xfId="0" applyFont="1" applyBorder="1" applyAlignment="1" applyProtection="1">
      <alignment horizontal="center" vertical="center" wrapText="1"/>
      <protection hidden="1"/>
    </xf>
    <xf numFmtId="0" fontId="7" fillId="0" borderId="21" xfId="0" applyFont="1" applyBorder="1" applyAlignment="1" applyProtection="1">
      <alignment horizontal="center" vertical="center" wrapText="1"/>
      <protection hidden="1"/>
    </xf>
    <xf numFmtId="0" fontId="7" fillId="0" borderId="31" xfId="0" applyFont="1" applyBorder="1" applyAlignment="1" applyProtection="1">
      <alignment horizontal="center" vertical="center" wrapText="1"/>
      <protection hidden="1"/>
    </xf>
    <xf numFmtId="0" fontId="3" fillId="0" borderId="15" xfId="0" applyFont="1" applyBorder="1" applyAlignment="1" applyProtection="1">
      <alignment horizontal="center" vertical="center"/>
      <protection hidden="1"/>
    </xf>
    <xf numFmtId="0" fontId="3" fillId="0" borderId="22"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20" fillId="9" borderId="15" xfId="0" applyFont="1" applyFill="1" applyBorder="1" applyAlignment="1" applyProtection="1">
      <alignment horizontal="center" vertical="center" textRotation="255"/>
      <protection hidden="1"/>
    </xf>
    <xf numFmtId="0" fontId="20" fillId="9" borderId="22" xfId="0" applyFont="1" applyFill="1" applyBorder="1" applyAlignment="1" applyProtection="1">
      <alignment horizontal="center" vertical="center" textRotation="255"/>
      <protection hidden="1"/>
    </xf>
    <xf numFmtId="0" fontId="20" fillId="9" borderId="28" xfId="0" applyFont="1" applyFill="1" applyBorder="1" applyAlignment="1" applyProtection="1">
      <alignment horizontal="center" vertical="center" textRotation="255"/>
      <protection hidden="1"/>
    </xf>
    <xf numFmtId="0" fontId="24" fillId="0" borderId="15" xfId="0" applyFont="1" applyBorder="1" applyAlignment="1" applyProtection="1">
      <alignment horizontal="center" vertical="center"/>
      <protection hidden="1"/>
    </xf>
    <xf numFmtId="0" fontId="24" fillId="0" borderId="22" xfId="0" applyFont="1" applyBorder="1" applyAlignment="1" applyProtection="1">
      <alignment horizontal="center" vertical="center"/>
      <protection hidden="1"/>
    </xf>
    <xf numFmtId="0" fontId="24" fillId="0" borderId="28" xfId="0" applyFont="1" applyBorder="1" applyAlignment="1" applyProtection="1">
      <alignment horizontal="center" vertical="center"/>
      <protection hidden="1"/>
    </xf>
    <xf numFmtId="0" fontId="4" fillId="0" borderId="91" xfId="0" applyFont="1" applyBorder="1" applyAlignment="1" applyProtection="1">
      <alignment horizontal="center" vertical="center"/>
      <protection hidden="1"/>
    </xf>
    <xf numFmtId="0" fontId="4" fillId="0" borderId="92" xfId="0" applyFont="1" applyBorder="1" applyAlignment="1" applyProtection="1">
      <alignment horizontal="center" vertical="center"/>
      <protection hidden="1"/>
    </xf>
    <xf numFmtId="0" fontId="4" fillId="0" borderId="46" xfId="0" applyFont="1" applyBorder="1" applyAlignment="1" applyProtection="1">
      <alignment horizontal="center" vertical="center"/>
      <protection hidden="1"/>
    </xf>
    <xf numFmtId="0" fontId="4" fillId="0" borderId="45" xfId="0" applyFont="1" applyBorder="1" applyAlignment="1" applyProtection="1">
      <alignment horizontal="center" vertical="center"/>
      <protection hidden="1"/>
    </xf>
    <xf numFmtId="0" fontId="4" fillId="0" borderId="19" xfId="0" applyFont="1" applyBorder="1" applyAlignment="1" applyProtection="1">
      <alignment horizontal="center" vertical="center"/>
      <protection hidden="1"/>
    </xf>
    <xf numFmtId="0" fontId="4" fillId="0" borderId="47"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4" fillId="0" borderId="48" xfId="0" applyFont="1" applyBorder="1" applyAlignment="1" applyProtection="1">
      <alignment horizontal="center" vertical="center"/>
      <protection hidden="1"/>
    </xf>
    <xf numFmtId="0" fontId="12" fillId="0" borderId="7" xfId="0" applyFont="1" applyBorder="1" applyAlignment="1" applyProtection="1">
      <alignment horizontal="center" vertical="center"/>
      <protection hidden="1"/>
    </xf>
    <xf numFmtId="0" fontId="12" fillId="0" borderId="8" xfId="0" applyFont="1" applyBorder="1" applyAlignment="1" applyProtection="1">
      <alignment horizontal="center" vertical="center"/>
      <protection hidden="1"/>
    </xf>
    <xf numFmtId="0" fontId="4" fillId="0" borderId="95" xfId="0" applyFont="1" applyBorder="1" applyAlignment="1" applyProtection="1">
      <alignment horizontal="center" vertical="center"/>
      <protection hidden="1"/>
    </xf>
    <xf numFmtId="0" fontId="4" fillId="0" borderId="51" xfId="0" applyFont="1" applyBorder="1" applyAlignment="1" applyProtection="1">
      <alignment horizontal="center" vertical="center"/>
      <protection hidden="1"/>
    </xf>
    <xf numFmtId="0" fontId="12" fillId="0" borderId="101" xfId="0" applyFont="1" applyBorder="1" applyAlignment="1" applyProtection="1">
      <alignment horizontal="center" vertical="center"/>
      <protection hidden="1"/>
    </xf>
    <xf numFmtId="0" fontId="12" fillId="0" borderId="68" xfId="0" applyFont="1" applyBorder="1" applyAlignment="1" applyProtection="1">
      <alignment horizontal="center" vertical="center"/>
      <protection hidden="1"/>
    </xf>
    <xf numFmtId="0" fontId="12" fillId="0" borderId="115" xfId="0" applyFont="1" applyBorder="1" applyAlignment="1" applyProtection="1">
      <alignment horizontal="center" vertical="center"/>
      <protection hidden="1"/>
    </xf>
    <xf numFmtId="0" fontId="12" fillId="0" borderId="116" xfId="0" applyFont="1" applyBorder="1" applyAlignment="1" applyProtection="1">
      <alignment horizontal="center" vertical="center"/>
      <protection hidden="1"/>
    </xf>
    <xf numFmtId="0" fontId="12" fillId="0" borderId="18" xfId="0" applyFont="1" applyBorder="1" applyAlignment="1" applyProtection="1">
      <alignment horizontal="center" vertical="center"/>
      <protection hidden="1"/>
    </xf>
    <xf numFmtId="0" fontId="12" fillId="0" borderId="45" xfId="0" applyFont="1" applyBorder="1" applyAlignment="1" applyProtection="1">
      <alignment horizontal="center" vertical="center"/>
      <protection hidden="1"/>
    </xf>
    <xf numFmtId="0" fontId="12" fillId="0" borderId="19" xfId="0" applyFont="1" applyBorder="1" applyAlignment="1" applyProtection="1">
      <alignment horizontal="center" vertical="center"/>
      <protection hidden="1"/>
    </xf>
    <xf numFmtId="0" fontId="12" fillId="0" borderId="65" xfId="0" applyFont="1" applyBorder="1" applyAlignment="1" applyProtection="1">
      <alignment horizontal="center" vertical="center"/>
      <protection hidden="1"/>
    </xf>
    <xf numFmtId="0" fontId="12" fillId="0" borderId="1" xfId="0" applyFont="1" applyBorder="1" applyAlignment="1" applyProtection="1">
      <alignment horizontal="center" vertical="center"/>
      <protection hidden="1"/>
    </xf>
    <xf numFmtId="0" fontId="12" fillId="0" borderId="48" xfId="0" applyFont="1" applyBorder="1" applyAlignment="1" applyProtection="1">
      <alignment horizontal="center" vertical="center"/>
      <protection hidden="1"/>
    </xf>
    <xf numFmtId="0" fontId="12" fillId="0" borderId="102" xfId="0" applyFont="1" applyBorder="1" applyAlignment="1" applyProtection="1">
      <alignment horizontal="center" vertical="center"/>
      <protection hidden="1"/>
    </xf>
    <xf numFmtId="0" fontId="12" fillId="0" borderId="80" xfId="0" applyFont="1" applyBorder="1" applyAlignment="1" applyProtection="1">
      <alignment horizontal="center" vertical="center"/>
      <protection hidden="1"/>
    </xf>
    <xf numFmtId="178" fontId="12" fillId="0" borderId="46" xfId="0" applyNumberFormat="1" applyFont="1" applyBorder="1" applyAlignment="1" applyProtection="1">
      <alignment horizontal="center" vertical="center"/>
      <protection hidden="1"/>
    </xf>
    <xf numFmtId="178" fontId="12" fillId="0" borderId="45" xfId="0" applyNumberFormat="1" applyFont="1" applyBorder="1" applyAlignment="1" applyProtection="1">
      <alignment horizontal="center" vertical="center"/>
      <protection hidden="1"/>
    </xf>
    <xf numFmtId="178" fontId="12" fillId="0" borderId="19" xfId="0" applyNumberFormat="1" applyFont="1" applyBorder="1" applyAlignment="1" applyProtection="1">
      <alignment horizontal="center" vertical="center"/>
      <protection hidden="1"/>
    </xf>
    <xf numFmtId="178" fontId="12" fillId="0" borderId="47" xfId="0" applyNumberFormat="1" applyFont="1" applyBorder="1" applyAlignment="1" applyProtection="1">
      <alignment horizontal="center" vertical="center"/>
      <protection hidden="1"/>
    </xf>
    <xf numFmtId="178" fontId="12" fillId="0" borderId="1" xfId="0" applyNumberFormat="1" applyFont="1" applyBorder="1" applyAlignment="1" applyProtection="1">
      <alignment horizontal="center" vertical="center"/>
      <protection hidden="1"/>
    </xf>
    <xf numFmtId="178" fontId="12" fillId="0" borderId="48" xfId="0" applyNumberFormat="1" applyFont="1" applyBorder="1" applyAlignment="1" applyProtection="1">
      <alignment horizontal="center" vertical="center"/>
      <protection hidden="1"/>
    </xf>
    <xf numFmtId="0" fontId="37" fillId="0" borderId="128" xfId="0" quotePrefix="1" applyFont="1" applyBorder="1" applyAlignment="1" applyProtection="1">
      <alignment horizontal="center" vertical="center" shrinkToFit="1"/>
      <protection hidden="1"/>
    </xf>
    <xf numFmtId="0" fontId="37" fillId="0" borderId="129" xfId="0" quotePrefix="1" applyFont="1" applyBorder="1" applyAlignment="1" applyProtection="1">
      <alignment horizontal="center" vertical="center" shrinkToFit="1"/>
      <protection hidden="1"/>
    </xf>
    <xf numFmtId="0" fontId="37" fillId="0" borderId="130" xfId="0" quotePrefix="1" applyFont="1" applyBorder="1" applyAlignment="1" applyProtection="1">
      <alignment horizontal="center" vertical="center" shrinkToFit="1"/>
      <protection hidden="1"/>
    </xf>
    <xf numFmtId="0" fontId="9" fillId="0" borderId="91" xfId="0" quotePrefix="1" applyFont="1" applyBorder="1" applyAlignment="1" applyProtection="1">
      <alignment horizontal="center" vertical="center" shrinkToFit="1"/>
      <protection hidden="1"/>
    </xf>
    <xf numFmtId="0" fontId="9" fillId="0" borderId="51" xfId="0" quotePrefix="1" applyFont="1" applyBorder="1" applyAlignment="1" applyProtection="1">
      <alignment horizontal="center" vertical="center" shrinkToFit="1"/>
      <protection hidden="1"/>
    </xf>
    <xf numFmtId="0" fontId="9" fillId="0" borderId="92" xfId="0" quotePrefix="1" applyFont="1" applyBorder="1" applyAlignment="1" applyProtection="1">
      <alignment horizontal="center" vertical="center" shrinkToFit="1"/>
      <protection hidden="1"/>
    </xf>
    <xf numFmtId="0" fontId="33" fillId="12" borderId="0" xfId="0" applyFont="1" applyFill="1" applyAlignment="1">
      <alignment horizontal="center" vertical="center"/>
    </xf>
    <xf numFmtId="0" fontId="5" fillId="0" borderId="1" xfId="0" quotePrefix="1" applyFont="1" applyBorder="1" applyAlignment="1" applyProtection="1">
      <alignment horizontal="left" vertical="top"/>
      <protection hidden="1"/>
    </xf>
    <xf numFmtId="0" fontId="12" fillId="0" borderId="2" xfId="0" applyFont="1" applyBorder="1" applyAlignment="1" applyProtection="1">
      <alignment horizontal="center" vertical="center"/>
      <protection hidden="1"/>
    </xf>
    <xf numFmtId="0" fontId="12" fillId="0" borderId="3" xfId="0" applyFont="1" applyBorder="1" applyAlignment="1" applyProtection="1">
      <alignment horizontal="center" vertical="center"/>
      <protection hidden="1"/>
    </xf>
    <xf numFmtId="0" fontId="20" fillId="9" borderId="15" xfId="0" applyFont="1" applyFill="1" applyBorder="1" applyAlignment="1" applyProtection="1">
      <alignment horizontal="center" vertical="center" textRotation="255"/>
      <protection locked="0" hidden="1"/>
    </xf>
    <xf numFmtId="0" fontId="20" fillId="9" borderId="22" xfId="0" applyFont="1" applyFill="1" applyBorder="1" applyAlignment="1" applyProtection="1">
      <alignment horizontal="center" vertical="center" textRotation="255"/>
      <protection locked="0" hidden="1"/>
    </xf>
    <xf numFmtId="0" fontId="20" fillId="9" borderId="28" xfId="0" applyFont="1" applyFill="1" applyBorder="1" applyAlignment="1" applyProtection="1">
      <alignment horizontal="center" vertical="center" textRotation="255"/>
      <protection locked="0" hidden="1"/>
    </xf>
    <xf numFmtId="0" fontId="3" fillId="0" borderId="102" xfId="0" applyFont="1" applyBorder="1" applyAlignment="1" applyProtection="1">
      <alignment horizontal="center" vertical="center"/>
      <protection locked="0" hidden="1"/>
    </xf>
    <xf numFmtId="0" fontId="3" fillId="0" borderId="109" xfId="0" applyFont="1" applyBorder="1" applyAlignment="1" applyProtection="1">
      <alignment horizontal="center" vertical="center"/>
      <protection locked="0" hidden="1"/>
    </xf>
    <xf numFmtId="0" fontId="3" fillId="0" borderId="110" xfId="0" applyFont="1" applyBorder="1" applyAlignment="1" applyProtection="1">
      <alignment horizontal="center" vertical="center"/>
      <protection locked="0" hidden="1"/>
    </xf>
    <xf numFmtId="0" fontId="11" fillId="0" borderId="91" xfId="0" applyFont="1" applyBorder="1" applyAlignment="1" applyProtection="1">
      <alignment horizontal="center" vertical="center"/>
      <protection locked="0" hidden="1"/>
    </xf>
    <xf numFmtId="0" fontId="11" fillId="0" borderId="51" xfId="0" applyFont="1" applyBorder="1" applyAlignment="1" applyProtection="1">
      <alignment horizontal="center" vertical="center"/>
      <protection locked="0" hidden="1"/>
    </xf>
    <xf numFmtId="0" fontId="15" fillId="0" borderId="51" xfId="0" applyFont="1" applyBorder="1" applyAlignment="1" applyProtection="1">
      <alignment horizontal="center" vertical="center"/>
      <protection locked="0" hidden="1"/>
    </xf>
    <xf numFmtId="0" fontId="15" fillId="0" borderId="92" xfId="0" applyFont="1" applyBorder="1" applyAlignment="1" applyProtection="1">
      <alignment horizontal="center" vertical="center"/>
      <protection locked="0" hidden="1"/>
    </xf>
    <xf numFmtId="0" fontId="5" fillId="5" borderId="24" xfId="0" applyFont="1" applyFill="1" applyBorder="1" applyAlignment="1" applyProtection="1">
      <alignment horizontal="center" vertical="center"/>
      <protection locked="0" hidden="1"/>
    </xf>
    <xf numFmtId="0" fontId="5" fillId="5" borderId="8" xfId="0" applyFont="1" applyFill="1" applyBorder="1" applyAlignment="1" applyProtection="1">
      <alignment horizontal="center" vertical="center"/>
      <protection locked="0" hidden="1"/>
    </xf>
    <xf numFmtId="0" fontId="5" fillId="5" borderId="25" xfId="0" applyFont="1" applyFill="1" applyBorder="1" applyAlignment="1" applyProtection="1">
      <alignment horizontal="center" vertical="center"/>
      <protection locked="0" hidden="1"/>
    </xf>
    <xf numFmtId="0" fontId="5" fillId="3" borderId="24" xfId="0" applyFont="1" applyFill="1" applyBorder="1" applyAlignment="1" applyProtection="1">
      <alignment horizontal="center" vertical="center"/>
      <protection locked="0" hidden="1"/>
    </xf>
    <xf numFmtId="0" fontId="5" fillId="3" borderId="8" xfId="0" applyFont="1" applyFill="1" applyBorder="1" applyAlignment="1" applyProtection="1">
      <alignment horizontal="center" vertical="center"/>
      <protection locked="0" hidden="1"/>
    </xf>
    <xf numFmtId="0" fontId="5" fillId="3" borderId="120" xfId="0" applyFont="1" applyFill="1" applyBorder="1" applyAlignment="1" applyProtection="1">
      <alignment horizontal="center" vertical="center"/>
      <protection locked="0" hidden="1"/>
    </xf>
    <xf numFmtId="0" fontId="14" fillId="0" borderId="27" xfId="0" applyFont="1" applyBorder="1" applyAlignment="1" applyProtection="1">
      <alignment horizontal="center" vertical="center"/>
      <protection locked="0" hidden="1"/>
    </xf>
    <xf numFmtId="0" fontId="14" fillId="0" borderId="22" xfId="0" applyFont="1" applyBorder="1" applyAlignment="1" applyProtection="1">
      <alignment horizontal="center" vertical="center"/>
      <protection locked="0" hidden="1"/>
    </xf>
    <xf numFmtId="0" fontId="14" fillId="0" borderId="28" xfId="0" applyFont="1" applyBorder="1" applyAlignment="1" applyProtection="1">
      <alignment horizontal="center" vertical="center"/>
      <protection locked="0" hidden="1"/>
    </xf>
    <xf numFmtId="0" fontId="5" fillId="0" borderId="16" xfId="0" applyFont="1" applyBorder="1" applyAlignment="1" applyProtection="1">
      <alignment horizontal="center" vertical="center" wrapText="1"/>
      <protection locked="0" hidden="1"/>
    </xf>
    <xf numFmtId="0" fontId="5" fillId="0" borderId="3" xfId="0" applyFont="1" applyBorder="1" applyAlignment="1" applyProtection="1">
      <alignment horizontal="center" vertical="center" wrapText="1"/>
      <protection locked="0" hidden="1"/>
    </xf>
    <xf numFmtId="0" fontId="5" fillId="0" borderId="17" xfId="0" applyFont="1" applyBorder="1" applyAlignment="1" applyProtection="1">
      <alignment horizontal="center" vertical="center" wrapText="1"/>
      <protection locked="0" hidden="1"/>
    </xf>
    <xf numFmtId="0" fontId="5" fillId="6" borderId="8" xfId="0" quotePrefix="1" applyFont="1" applyFill="1" applyBorder="1" applyAlignment="1" applyProtection="1">
      <alignment horizontal="center" vertical="center"/>
      <protection locked="0" hidden="1"/>
    </xf>
    <xf numFmtId="0" fontId="5" fillId="7" borderId="24" xfId="0" quotePrefix="1" applyFont="1" applyFill="1" applyBorder="1" applyAlignment="1" applyProtection="1">
      <alignment horizontal="center" vertical="center"/>
      <protection locked="0" hidden="1"/>
    </xf>
    <xf numFmtId="0" fontId="5" fillId="7" borderId="8" xfId="0" quotePrefix="1" applyFont="1" applyFill="1" applyBorder="1" applyAlignment="1" applyProtection="1">
      <alignment horizontal="center" vertical="center"/>
      <protection locked="0" hidden="1"/>
    </xf>
    <xf numFmtId="0" fontId="3" fillId="0" borderId="13" xfId="0" applyFont="1" applyBorder="1" applyAlignment="1" applyProtection="1">
      <alignment horizontal="center" vertical="center"/>
      <protection locked="0" hidden="1"/>
    </xf>
    <xf numFmtId="0" fontId="3" fillId="0" borderId="20" xfId="0" applyFont="1" applyBorder="1" applyAlignment="1" applyProtection="1">
      <alignment horizontal="center" vertical="center"/>
      <protection locked="0" hidden="1"/>
    </xf>
    <xf numFmtId="0" fontId="3" fillId="0" borderId="30" xfId="0" applyFont="1" applyBorder="1" applyAlignment="1" applyProtection="1">
      <alignment horizontal="center" vertical="center"/>
      <protection locked="0" hidden="1"/>
    </xf>
    <xf numFmtId="0" fontId="7" fillId="0" borderId="14" xfId="0" applyFont="1" applyBorder="1" applyAlignment="1" applyProtection="1">
      <alignment horizontal="center" vertical="center" wrapText="1"/>
      <protection locked="0" hidden="1"/>
    </xf>
    <xf numFmtId="0" fontId="7" fillId="0" borderId="21" xfId="0" applyFont="1" applyBorder="1" applyAlignment="1" applyProtection="1">
      <alignment horizontal="center" vertical="center" wrapText="1"/>
      <protection locked="0" hidden="1"/>
    </xf>
    <xf numFmtId="0" fontId="7" fillId="0" borderId="31" xfId="0" applyFont="1" applyBorder="1" applyAlignment="1" applyProtection="1">
      <alignment horizontal="center" vertical="center" wrapText="1"/>
      <protection locked="0" hidden="1"/>
    </xf>
    <xf numFmtId="0" fontId="3" fillId="0" borderId="15" xfId="0" applyFont="1" applyBorder="1" applyAlignment="1" applyProtection="1">
      <alignment horizontal="center" vertical="center"/>
      <protection locked="0" hidden="1"/>
    </xf>
    <xf numFmtId="0" fontId="3" fillId="0" borderId="22" xfId="0" applyFont="1" applyBorder="1" applyAlignment="1" applyProtection="1">
      <alignment horizontal="center" vertical="center"/>
      <protection locked="0" hidden="1"/>
    </xf>
    <xf numFmtId="0" fontId="3" fillId="0" borderId="28" xfId="0" applyFont="1" applyBorder="1" applyAlignment="1" applyProtection="1">
      <alignment horizontal="center" vertical="center"/>
      <protection locked="0" hidden="1"/>
    </xf>
    <xf numFmtId="0" fontId="14" fillId="0" borderId="24" xfId="0" applyFont="1" applyBorder="1" applyAlignment="1" applyProtection="1">
      <alignment horizontal="center" vertical="center" shrinkToFit="1"/>
      <protection locked="0" hidden="1"/>
    </xf>
    <xf numFmtId="0" fontId="14" fillId="0" borderId="25" xfId="0" applyFont="1" applyBorder="1" applyAlignment="1" applyProtection="1">
      <alignment horizontal="center" vertical="center" shrinkToFit="1"/>
      <protection locked="0" hidden="1"/>
    </xf>
    <xf numFmtId="0" fontId="24" fillId="0" borderId="15" xfId="0" applyFont="1" applyBorder="1" applyAlignment="1" applyProtection="1">
      <alignment horizontal="center" vertical="center"/>
      <protection locked="0" hidden="1"/>
    </xf>
    <xf numFmtId="0" fontId="24" fillId="0" borderId="22" xfId="0" applyFont="1" applyBorder="1" applyAlignment="1" applyProtection="1">
      <alignment horizontal="center" vertical="center"/>
      <protection locked="0" hidden="1"/>
    </xf>
    <xf numFmtId="0" fontId="24" fillId="0" borderId="28" xfId="0" applyFont="1" applyBorder="1" applyAlignment="1" applyProtection="1">
      <alignment horizontal="center" vertical="center"/>
      <protection locked="0" hidden="1"/>
    </xf>
    <xf numFmtId="0" fontId="14" fillId="0" borderId="121" xfId="0" quotePrefix="1" applyFont="1" applyBorder="1" applyAlignment="1" applyProtection="1">
      <alignment horizontal="center" vertical="center"/>
      <protection locked="0" hidden="1"/>
    </xf>
    <xf numFmtId="0" fontId="14" fillId="0" borderId="122" xfId="0" applyFont="1" applyBorder="1" applyAlignment="1" applyProtection="1">
      <alignment horizontal="center" vertical="center"/>
      <protection locked="0" hidden="1"/>
    </xf>
    <xf numFmtId="0" fontId="14" fillId="0" borderId="123" xfId="0" applyFont="1" applyBorder="1" applyAlignment="1" applyProtection="1">
      <alignment horizontal="center" vertical="center"/>
      <protection locked="0" hidden="1"/>
    </xf>
    <xf numFmtId="0" fontId="3" fillId="0" borderId="18" xfId="0" applyFont="1" applyBorder="1" applyAlignment="1" applyProtection="1">
      <alignment horizontal="center" vertical="center"/>
      <protection locked="0" hidden="1"/>
    </xf>
    <xf numFmtId="0" fontId="3" fillId="0" borderId="45" xfId="0" applyFont="1" applyBorder="1" applyAlignment="1" applyProtection="1">
      <alignment horizontal="center" vertical="center"/>
      <protection locked="0" hidden="1"/>
    </xf>
    <xf numFmtId="0" fontId="3" fillId="0" borderId="23" xfId="0" applyFont="1" applyBorder="1" applyAlignment="1" applyProtection="1">
      <alignment horizontal="center" vertical="center"/>
      <protection locked="0" hidden="1"/>
    </xf>
    <xf numFmtId="0" fontId="3" fillId="0" borderId="0" xfId="0" applyFont="1" applyAlignment="1" applyProtection="1">
      <alignment horizontal="center" vertical="center"/>
      <protection locked="0" hidden="1"/>
    </xf>
    <xf numFmtId="0" fontId="3" fillId="0" borderId="33" xfId="0" applyFont="1" applyBorder="1" applyAlignment="1" applyProtection="1">
      <alignment horizontal="center" vertical="center"/>
      <protection locked="0" hidden="1"/>
    </xf>
    <xf numFmtId="0" fontId="3" fillId="0" borderId="108" xfId="0" applyFont="1" applyBorder="1" applyAlignment="1" applyProtection="1">
      <alignment horizontal="center" vertical="center"/>
      <protection locked="0" hidden="1"/>
    </xf>
    <xf numFmtId="0" fontId="12" fillId="0" borderId="7" xfId="0" applyFont="1" applyBorder="1" applyAlignment="1" applyProtection="1">
      <alignment horizontal="center" vertical="center"/>
      <protection locked="0" hidden="1"/>
    </xf>
    <xf numFmtId="0" fontId="12" fillId="0" borderId="8" xfId="0" applyFont="1" applyBorder="1" applyAlignment="1" applyProtection="1">
      <alignment horizontal="center" vertical="center"/>
      <protection locked="0" hidden="1"/>
    </xf>
    <xf numFmtId="0" fontId="14" fillId="0" borderId="38" xfId="0" applyFont="1" applyBorder="1" applyAlignment="1" applyProtection="1">
      <alignment horizontal="center" vertical="center" shrinkToFit="1"/>
      <protection locked="0" hidden="1"/>
    </xf>
    <xf numFmtId="0" fontId="14" fillId="0" borderId="112" xfId="0" applyFont="1" applyBorder="1" applyAlignment="1" applyProtection="1">
      <alignment horizontal="center" vertical="center" shrinkToFit="1"/>
      <protection locked="0" hidden="1"/>
    </xf>
    <xf numFmtId="0" fontId="14" fillId="0" borderId="42" xfId="0" applyFont="1" applyBorder="1" applyAlignment="1" applyProtection="1">
      <alignment horizontal="center" vertical="center" shrinkToFit="1"/>
      <protection locked="0" hidden="1"/>
    </xf>
    <xf numFmtId="0" fontId="14" fillId="0" borderId="44" xfId="0" applyFont="1" applyBorder="1" applyAlignment="1" applyProtection="1">
      <alignment horizontal="center" vertical="center" shrinkToFit="1"/>
      <protection locked="0" hidden="1"/>
    </xf>
    <xf numFmtId="0" fontId="14" fillId="0" borderId="16" xfId="0" applyFont="1" applyBorder="1" applyAlignment="1" applyProtection="1">
      <alignment horizontal="center" vertical="center" shrinkToFit="1"/>
      <protection locked="0" hidden="1"/>
    </xf>
    <xf numFmtId="0" fontId="14" fillId="0" borderId="17" xfId="0" applyFont="1" applyBorder="1" applyAlignment="1" applyProtection="1">
      <alignment horizontal="center" vertical="center" shrinkToFit="1"/>
      <protection locked="0" hidden="1"/>
    </xf>
    <xf numFmtId="0" fontId="14" fillId="0" borderId="37" xfId="0" applyFont="1" applyBorder="1" applyAlignment="1" applyProtection="1">
      <alignment horizontal="center" vertical="center" shrinkToFit="1"/>
      <protection locked="0" hidden="1"/>
    </xf>
    <xf numFmtId="0" fontId="14" fillId="0" borderId="77" xfId="0" applyFont="1" applyBorder="1" applyAlignment="1" applyProtection="1">
      <alignment horizontal="center" vertical="center" shrinkToFit="1"/>
      <protection locked="0" hidden="1"/>
    </xf>
    <xf numFmtId="0" fontId="4" fillId="0" borderId="46" xfId="0" applyFont="1" applyBorder="1" applyAlignment="1" applyProtection="1">
      <alignment horizontal="center" vertical="center"/>
      <protection locked="0" hidden="1"/>
    </xf>
    <xf numFmtId="0" fontId="4" fillId="0" borderId="45" xfId="0" applyFont="1" applyBorder="1" applyAlignment="1" applyProtection="1">
      <alignment horizontal="center" vertical="center"/>
      <protection locked="0" hidden="1"/>
    </xf>
    <xf numFmtId="0" fontId="4" fillId="0" borderId="19" xfId="0" applyFont="1" applyBorder="1" applyAlignment="1" applyProtection="1">
      <alignment horizontal="center" vertical="center"/>
      <protection locked="0" hidden="1"/>
    </xf>
    <xf numFmtId="0" fontId="4" fillId="0" borderId="47" xfId="0" applyFont="1" applyBorder="1" applyAlignment="1" applyProtection="1">
      <alignment horizontal="center" vertical="center"/>
      <protection locked="0" hidden="1"/>
    </xf>
    <xf numFmtId="0" fontId="4" fillId="0" borderId="1" xfId="0" applyFont="1" applyBorder="1" applyAlignment="1" applyProtection="1">
      <alignment horizontal="center" vertical="center"/>
      <protection locked="0" hidden="1"/>
    </xf>
    <xf numFmtId="0" fontId="4" fillId="0" borderId="48" xfId="0" applyFont="1" applyBorder="1" applyAlignment="1" applyProtection="1">
      <alignment horizontal="center" vertical="center"/>
      <protection locked="0" hidden="1"/>
    </xf>
    <xf numFmtId="0" fontId="12" fillId="0" borderId="2" xfId="0" applyFont="1" applyBorder="1" applyAlignment="1" applyProtection="1">
      <alignment horizontal="center" vertical="center"/>
      <protection locked="0" hidden="1"/>
    </xf>
    <xf numFmtId="0" fontId="12" fillId="0" borderId="3" xfId="0" applyFont="1" applyBorder="1" applyAlignment="1" applyProtection="1">
      <alignment horizontal="center" vertical="center"/>
      <protection locked="0" hidden="1"/>
    </xf>
    <xf numFmtId="0" fontId="4" fillId="0" borderId="91" xfId="0" applyFont="1" applyBorder="1" applyAlignment="1" applyProtection="1">
      <alignment horizontal="center" vertical="center"/>
      <protection locked="0" hidden="1"/>
    </xf>
    <xf numFmtId="0" fontId="4" fillId="0" borderId="51" xfId="0" applyFont="1" applyBorder="1" applyAlignment="1" applyProtection="1">
      <alignment horizontal="center" vertical="center"/>
      <protection locked="0" hidden="1"/>
    </xf>
    <xf numFmtId="0" fontId="4" fillId="0" borderId="92" xfId="0" applyFont="1" applyBorder="1" applyAlignment="1" applyProtection="1">
      <alignment horizontal="center" vertical="center"/>
      <protection locked="0" hidden="1"/>
    </xf>
    <xf numFmtId="178" fontId="12" fillId="0" borderId="46" xfId="0" applyNumberFormat="1" applyFont="1" applyBorder="1" applyAlignment="1" applyProtection="1">
      <alignment horizontal="center" vertical="center"/>
      <protection locked="0" hidden="1"/>
    </xf>
    <xf numFmtId="178" fontId="12" fillId="0" borderId="45" xfId="0" applyNumberFormat="1" applyFont="1" applyBorder="1" applyAlignment="1" applyProtection="1">
      <alignment horizontal="center" vertical="center"/>
      <protection locked="0" hidden="1"/>
    </xf>
    <xf numFmtId="178" fontId="12" fillId="0" borderId="19" xfId="0" applyNumberFormat="1" applyFont="1" applyBorder="1" applyAlignment="1" applyProtection="1">
      <alignment horizontal="center" vertical="center"/>
      <protection locked="0" hidden="1"/>
    </xf>
    <xf numFmtId="178" fontId="12" fillId="0" borderId="47" xfId="0" applyNumberFormat="1" applyFont="1" applyBorder="1" applyAlignment="1" applyProtection="1">
      <alignment horizontal="center" vertical="center"/>
      <protection locked="0" hidden="1"/>
    </xf>
    <xf numFmtId="178" fontId="12" fillId="0" borderId="1" xfId="0" applyNumberFormat="1" applyFont="1" applyBorder="1" applyAlignment="1" applyProtection="1">
      <alignment horizontal="center" vertical="center"/>
      <protection locked="0" hidden="1"/>
    </xf>
    <xf numFmtId="178" fontId="12" fillId="0" borderId="48" xfId="0" applyNumberFormat="1" applyFont="1" applyBorder="1" applyAlignment="1" applyProtection="1">
      <alignment horizontal="center" vertical="center"/>
      <protection locked="0" hidden="1"/>
    </xf>
    <xf numFmtId="0" fontId="12" fillId="0" borderId="101" xfId="0" applyFont="1" applyBorder="1" applyAlignment="1" applyProtection="1">
      <alignment horizontal="center" vertical="center"/>
      <protection locked="0" hidden="1"/>
    </xf>
    <xf numFmtId="0" fontId="12" fillId="0" borderId="68" xfId="0" applyFont="1" applyBorder="1" applyAlignment="1" applyProtection="1">
      <alignment horizontal="center" vertical="center"/>
      <protection locked="0" hidden="1"/>
    </xf>
    <xf numFmtId="0" fontId="12" fillId="0" borderId="115" xfId="0" applyFont="1" applyBorder="1" applyAlignment="1" applyProtection="1">
      <alignment horizontal="center" vertical="center"/>
      <protection locked="0" hidden="1"/>
    </xf>
    <xf numFmtId="0" fontId="12" fillId="0" borderId="116" xfId="0" applyFont="1" applyBorder="1" applyAlignment="1" applyProtection="1">
      <alignment horizontal="center" vertical="center"/>
      <protection locked="0" hidden="1"/>
    </xf>
    <xf numFmtId="0" fontId="12" fillId="0" borderId="18" xfId="0" applyFont="1" applyBorder="1" applyAlignment="1" applyProtection="1">
      <alignment horizontal="center" vertical="center"/>
      <protection locked="0" hidden="1"/>
    </xf>
    <xf numFmtId="0" fontId="12" fillId="0" borderId="45" xfId="0" applyFont="1" applyBorder="1" applyAlignment="1" applyProtection="1">
      <alignment horizontal="center" vertical="center"/>
      <protection locked="0" hidden="1"/>
    </xf>
    <xf numFmtId="0" fontId="12" fillId="0" borderId="19" xfId="0" applyFont="1" applyBorder="1" applyAlignment="1" applyProtection="1">
      <alignment horizontal="center" vertical="center"/>
      <protection locked="0" hidden="1"/>
    </xf>
    <xf numFmtId="0" fontId="12" fillId="0" borderId="65" xfId="0" applyFont="1" applyBorder="1" applyAlignment="1" applyProtection="1">
      <alignment horizontal="center" vertical="center"/>
      <protection locked="0" hidden="1"/>
    </xf>
    <xf numFmtId="0" fontId="12" fillId="0" borderId="1" xfId="0" applyFont="1" applyBorder="1" applyAlignment="1" applyProtection="1">
      <alignment horizontal="center" vertical="center"/>
      <protection locked="0" hidden="1"/>
    </xf>
    <xf numFmtId="0" fontId="12" fillId="0" borderId="48" xfId="0" applyFont="1" applyBorder="1" applyAlignment="1" applyProtection="1">
      <alignment horizontal="center" vertical="center"/>
      <protection locked="0" hidden="1"/>
    </xf>
    <xf numFmtId="0" fontId="4" fillId="0" borderId="95" xfId="0" applyFont="1" applyBorder="1" applyAlignment="1" applyProtection="1">
      <alignment horizontal="center" vertical="center"/>
      <protection locked="0" hidden="1"/>
    </xf>
    <xf numFmtId="0" fontId="35" fillId="0" borderId="91" xfId="0" quotePrefix="1" applyFont="1" applyBorder="1" applyAlignment="1" applyProtection="1">
      <alignment horizontal="center" vertical="center" shrinkToFit="1"/>
      <protection locked="0" hidden="1"/>
    </xf>
    <xf numFmtId="0" fontId="35" fillId="0" borderId="51" xfId="0" quotePrefix="1" applyFont="1" applyBorder="1" applyAlignment="1" applyProtection="1">
      <alignment horizontal="center" vertical="center" shrinkToFit="1"/>
      <protection locked="0" hidden="1"/>
    </xf>
    <xf numFmtId="0" fontId="35" fillId="0" borderId="92" xfId="0" quotePrefix="1" applyFont="1" applyBorder="1" applyAlignment="1" applyProtection="1">
      <alignment horizontal="center" vertical="center" shrinkToFit="1"/>
      <protection locked="0" hidden="1"/>
    </xf>
    <xf numFmtId="0" fontId="33" fillId="12" borderId="0" xfId="0" applyFont="1" applyFill="1" applyAlignment="1" applyProtection="1">
      <alignment horizontal="center" vertical="center"/>
      <protection locked="0"/>
    </xf>
    <xf numFmtId="0" fontId="12" fillId="0" borderId="10" xfId="0" applyFont="1" applyBorder="1" applyAlignment="1" applyProtection="1">
      <alignment horizontal="center" vertical="center"/>
      <protection locked="0" hidden="1"/>
    </xf>
    <xf numFmtId="0" fontId="12" fillId="0" borderId="11" xfId="0" applyFont="1" applyBorder="1" applyAlignment="1" applyProtection="1">
      <alignment horizontal="center" vertical="center"/>
      <protection locked="0" hidden="1"/>
    </xf>
    <xf numFmtId="0" fontId="12" fillId="0" borderId="102" xfId="0" applyFont="1" applyBorder="1" applyAlignment="1" applyProtection="1">
      <alignment horizontal="center" vertical="center"/>
      <protection locked="0" hidden="1"/>
    </xf>
    <xf numFmtId="0" fontId="12" fillId="0" borderId="80" xfId="0" applyFont="1" applyBorder="1" applyAlignment="1" applyProtection="1">
      <alignment horizontal="center" vertical="center"/>
      <protection locked="0" hidden="1"/>
    </xf>
    <xf numFmtId="0" fontId="5" fillId="0" borderId="1" xfId="0" quotePrefix="1" applyFont="1" applyBorder="1" applyAlignment="1" applyProtection="1">
      <alignment horizontal="center" vertical="top"/>
      <protection locked="0" hidden="1"/>
    </xf>
    <xf numFmtId="0" fontId="19" fillId="0" borderId="52" xfId="0" applyFont="1" applyBorder="1" applyAlignment="1" applyProtection="1">
      <alignment horizontal="center" vertical="center"/>
      <protection hidden="1"/>
    </xf>
    <xf numFmtId="0" fontId="19" fillId="0" borderId="53" xfId="0" applyFont="1" applyBorder="1" applyAlignment="1" applyProtection="1">
      <alignment horizontal="center" vertical="center"/>
      <protection hidden="1"/>
    </xf>
    <xf numFmtId="0" fontId="19" fillId="0" borderId="54" xfId="0" applyFont="1" applyBorder="1" applyAlignment="1" applyProtection="1">
      <alignment horizontal="center" vertical="center"/>
      <protection hidden="1"/>
    </xf>
    <xf numFmtId="0" fontId="19" fillId="0" borderId="0" xfId="0" applyFont="1" applyAlignment="1">
      <alignment horizontal="center" vertical="center"/>
    </xf>
    <xf numFmtId="0" fontId="19" fillId="0" borderId="24" xfId="0" applyFont="1" applyBorder="1" applyAlignment="1" applyProtection="1">
      <alignment horizontal="center" vertical="center"/>
      <protection hidden="1"/>
    </xf>
    <xf numFmtId="0" fontId="19" fillId="0" borderId="8" xfId="0" applyFont="1" applyBorder="1" applyAlignment="1" applyProtection="1">
      <alignment horizontal="center" vertical="center"/>
      <protection hidden="1"/>
    </xf>
    <xf numFmtId="0" fontId="19" fillId="0" borderId="25" xfId="0" applyFont="1" applyBorder="1" applyAlignment="1" applyProtection="1">
      <alignment horizontal="center" vertical="center"/>
      <protection hidden="1"/>
    </xf>
    <xf numFmtId="0" fontId="19" fillId="0" borderId="23" xfId="0" applyFont="1" applyBorder="1" applyAlignment="1" applyProtection="1">
      <alignment horizontal="center" vertical="center"/>
      <protection hidden="1"/>
    </xf>
    <xf numFmtId="0" fontId="19" fillId="0" borderId="0" xfId="0" applyFont="1" applyAlignment="1" applyProtection="1">
      <alignment horizontal="center" vertical="center"/>
      <protection hidden="1"/>
    </xf>
    <xf numFmtId="0" fontId="19" fillId="0" borderId="57" xfId="0" applyFont="1" applyBorder="1" applyAlignment="1" applyProtection="1">
      <alignment horizontal="center" vertical="center"/>
      <protection hidden="1"/>
    </xf>
    <xf numFmtId="176" fontId="19" fillId="0" borderId="24" xfId="0" applyNumberFormat="1" applyFont="1" applyBorder="1" applyAlignment="1" applyProtection="1">
      <alignment horizontal="center" vertical="center"/>
      <protection hidden="1"/>
    </xf>
    <xf numFmtId="176" fontId="19" fillId="0" borderId="8" xfId="0" applyNumberFormat="1" applyFont="1" applyBorder="1" applyAlignment="1" applyProtection="1">
      <alignment horizontal="center" vertical="center"/>
      <protection hidden="1"/>
    </xf>
    <xf numFmtId="176" fontId="19" fillId="0" borderId="25" xfId="0" applyNumberFormat="1" applyFont="1" applyBorder="1" applyAlignment="1" applyProtection="1">
      <alignment horizontal="center" vertical="center"/>
      <protection hidden="1"/>
    </xf>
    <xf numFmtId="177" fontId="19" fillId="0" borderId="24" xfId="0" applyNumberFormat="1" applyFont="1" applyBorder="1" applyAlignment="1" applyProtection="1">
      <alignment horizontal="center" vertical="center"/>
      <protection hidden="1"/>
    </xf>
    <xf numFmtId="177" fontId="19" fillId="0" borderId="8" xfId="0" applyNumberFormat="1" applyFont="1" applyBorder="1" applyAlignment="1" applyProtection="1">
      <alignment horizontal="center" vertical="center"/>
      <protection hidden="1"/>
    </xf>
    <xf numFmtId="177" fontId="19" fillId="0" borderId="25" xfId="0" applyNumberFormat="1" applyFont="1" applyBorder="1" applyAlignment="1" applyProtection="1">
      <alignment horizontal="center" vertical="center"/>
      <protection hidden="1"/>
    </xf>
    <xf numFmtId="0" fontId="13" fillId="0" borderId="29" xfId="0" quotePrefix="1" applyFont="1" applyBorder="1" applyAlignment="1" applyProtection="1">
      <alignment horizontal="center" vertical="center"/>
      <protection hidden="1"/>
    </xf>
    <xf numFmtId="0" fontId="13" fillId="0" borderId="29" xfId="0" applyFont="1" applyBorder="1" applyAlignment="1" applyProtection="1">
      <alignment horizontal="center" vertical="center"/>
      <protection hidden="1"/>
    </xf>
    <xf numFmtId="0" fontId="18" fillId="0" borderId="29" xfId="0" applyFont="1" applyBorder="1" applyAlignment="1" applyProtection="1">
      <alignment horizontal="center" vertical="center"/>
      <protection hidden="1"/>
    </xf>
    <xf numFmtId="176" fontId="19" fillId="0" borderId="29" xfId="0" applyNumberFormat="1" applyFont="1" applyBorder="1" applyAlignment="1" applyProtection="1">
      <alignment horizontal="center" vertical="center"/>
      <protection hidden="1"/>
    </xf>
    <xf numFmtId="0" fontId="3" fillId="0" borderId="19" xfId="0" applyFont="1" applyBorder="1" applyAlignment="1" applyProtection="1">
      <alignment horizontal="center" vertical="center"/>
      <protection hidden="1"/>
    </xf>
    <xf numFmtId="0" fontId="3" fillId="0" borderId="26" xfId="0" applyFont="1" applyBorder="1" applyAlignment="1" applyProtection="1">
      <alignment horizontal="center" vertical="center"/>
      <protection hidden="1"/>
    </xf>
    <xf numFmtId="0" fontId="3" fillId="0" borderId="34" xfId="0" applyFont="1" applyBorder="1" applyAlignment="1" applyProtection="1">
      <alignment horizontal="center" vertical="center"/>
      <protection hidden="1"/>
    </xf>
    <xf numFmtId="0" fontId="11" fillId="0" borderId="91" xfId="0" applyFont="1" applyBorder="1" applyAlignment="1">
      <alignment horizontal="center" vertical="center"/>
    </xf>
    <xf numFmtId="0" fontId="11" fillId="0" borderId="51" xfId="0" applyFont="1" applyBorder="1" applyAlignment="1">
      <alignment horizontal="center" vertical="center"/>
    </xf>
    <xf numFmtId="0" fontId="14" fillId="0" borderId="27" xfId="0" applyFont="1" applyBorder="1" applyProtection="1">
      <alignment vertical="center"/>
      <protection hidden="1"/>
    </xf>
    <xf numFmtId="0" fontId="14" fillId="0" borderId="22" xfId="0" applyFont="1" applyBorder="1" applyProtection="1">
      <alignment vertical="center"/>
      <protection hidden="1"/>
    </xf>
    <xf numFmtId="0" fontId="14" fillId="0" borderId="28" xfId="0" applyFont="1" applyBorder="1" applyProtection="1">
      <alignment vertical="center"/>
      <protection hidden="1"/>
    </xf>
    <xf numFmtId="0" fontId="14" fillId="0" borderId="22" xfId="0" quotePrefix="1" applyFont="1" applyBorder="1" applyAlignment="1" applyProtection="1">
      <alignment horizontal="center" vertical="center"/>
      <protection hidden="1"/>
    </xf>
    <xf numFmtId="0" fontId="14" fillId="0" borderId="28" xfId="0" quotePrefix="1" applyFont="1" applyBorder="1" applyAlignment="1" applyProtection="1">
      <alignment horizontal="center" vertical="center"/>
      <protection hidden="1"/>
    </xf>
    <xf numFmtId="0" fontId="28" fillId="0" borderId="16" xfId="0" applyFont="1" applyBorder="1" applyAlignment="1" applyProtection="1">
      <alignment horizontal="center" vertical="center" wrapText="1"/>
      <protection hidden="1"/>
    </xf>
    <xf numFmtId="0" fontId="28" fillId="0" borderId="3" xfId="0" applyFont="1" applyBorder="1" applyAlignment="1" applyProtection="1">
      <alignment horizontal="center" vertical="center" wrapText="1"/>
      <protection hidden="1"/>
    </xf>
    <xf numFmtId="0" fontId="28" fillId="0" borderId="17" xfId="0" applyFont="1" applyBorder="1" applyAlignment="1" applyProtection="1">
      <alignment horizontal="center" vertical="center" wrapText="1"/>
      <protection hidden="1"/>
    </xf>
    <xf numFmtId="0" fontId="3" fillId="0" borderId="71" xfId="0" quotePrefix="1" applyFont="1" applyBorder="1" applyAlignment="1" applyProtection="1">
      <alignment horizontal="center" vertical="center"/>
      <protection hidden="1"/>
    </xf>
    <xf numFmtId="0" fontId="3" fillId="0" borderId="72" xfId="0" quotePrefix="1" applyFont="1" applyBorder="1" applyAlignment="1" applyProtection="1">
      <alignment horizontal="center" vertical="center"/>
      <protection hidden="1"/>
    </xf>
    <xf numFmtId="0" fontId="3" fillId="0" borderId="73" xfId="0" quotePrefix="1" applyFont="1" applyBorder="1" applyAlignment="1" applyProtection="1">
      <alignment horizontal="center" vertical="center"/>
      <protection hidden="1"/>
    </xf>
    <xf numFmtId="0" fontId="3" fillId="0" borderId="74" xfId="0" quotePrefix="1" applyFont="1" applyBorder="1" applyAlignment="1" applyProtection="1">
      <alignment horizontal="center" vertical="center"/>
      <protection hidden="1"/>
    </xf>
    <xf numFmtId="0" fontId="3" fillId="0" borderId="0" xfId="0" quotePrefix="1" applyFont="1" applyAlignment="1" applyProtection="1">
      <alignment horizontal="center" vertical="center"/>
      <protection hidden="1"/>
    </xf>
    <xf numFmtId="0" fontId="3" fillId="0" borderId="75" xfId="0" quotePrefix="1" applyFont="1" applyBorder="1" applyAlignment="1" applyProtection="1">
      <alignment horizontal="center" vertical="center"/>
      <protection hidden="1"/>
    </xf>
    <xf numFmtId="0" fontId="3" fillId="0" borderId="64" xfId="0" quotePrefix="1" applyFont="1" applyBorder="1" applyAlignment="1" applyProtection="1">
      <alignment horizontal="center" vertical="center"/>
      <protection hidden="1"/>
    </xf>
    <xf numFmtId="0" fontId="3" fillId="0" borderId="5" xfId="0" quotePrefix="1" applyFont="1" applyBorder="1" applyAlignment="1" applyProtection="1">
      <alignment horizontal="center" vertical="center"/>
      <protection hidden="1"/>
    </xf>
    <xf numFmtId="0" fontId="3" fillId="0" borderId="76" xfId="0" quotePrefix="1" applyFont="1" applyBorder="1" applyAlignment="1" applyProtection="1">
      <alignment horizontal="center" vertical="center"/>
      <protection hidden="1"/>
    </xf>
    <xf numFmtId="0" fontId="23" fillId="0" borderId="0" xfId="0" quotePrefix="1" applyFont="1" applyAlignment="1" applyProtection="1">
      <alignment horizontal="right" vertical="center" indent="1"/>
      <protection hidden="1"/>
    </xf>
    <xf numFmtId="0" fontId="23" fillId="0" borderId="57" xfId="0" quotePrefix="1" applyFont="1" applyBorder="1" applyAlignment="1" applyProtection="1">
      <alignment horizontal="right" vertical="center" indent="1"/>
      <protection hidden="1"/>
    </xf>
    <xf numFmtId="0" fontId="9" fillId="0" borderId="24" xfId="0" quotePrefix="1" applyFont="1" applyBorder="1" applyAlignment="1" applyProtection="1">
      <alignment horizontal="center" vertical="center" wrapText="1"/>
      <protection hidden="1"/>
    </xf>
    <xf numFmtId="0" fontId="9" fillId="0" borderId="8" xfId="0" quotePrefix="1" applyFont="1" applyBorder="1" applyAlignment="1" applyProtection="1">
      <alignment horizontal="center" vertical="center" wrapText="1"/>
      <protection hidden="1"/>
    </xf>
    <xf numFmtId="0" fontId="9" fillId="0" borderId="25" xfId="0" quotePrefix="1" applyFont="1" applyBorder="1" applyAlignment="1" applyProtection="1">
      <alignment horizontal="center" vertical="center" wrapText="1"/>
      <protection hidden="1"/>
    </xf>
    <xf numFmtId="0" fontId="5" fillId="6" borderId="24" xfId="0" quotePrefix="1" applyFont="1" applyFill="1" applyBorder="1" applyAlignment="1" applyProtection="1">
      <alignment horizontal="center" vertical="center"/>
      <protection hidden="1"/>
    </xf>
    <xf numFmtId="0" fontId="5" fillId="6" borderId="8" xfId="0" quotePrefix="1" applyFont="1" applyFill="1" applyBorder="1" applyAlignment="1" applyProtection="1">
      <alignment horizontal="center" vertical="center"/>
      <protection hidden="1"/>
    </xf>
    <xf numFmtId="0" fontId="5" fillId="6" borderId="25" xfId="0" quotePrefix="1" applyFont="1" applyFill="1" applyBorder="1" applyAlignment="1" applyProtection="1">
      <alignment horizontal="center" vertical="center"/>
      <protection hidden="1"/>
    </xf>
    <xf numFmtId="0" fontId="12" fillId="0" borderId="15" xfId="0" applyFont="1" applyBorder="1" applyAlignment="1" applyProtection="1">
      <alignment horizontal="center" vertical="center"/>
      <protection hidden="1"/>
    </xf>
    <xf numFmtId="0" fontId="12" fillId="0" borderId="50" xfId="0" applyFont="1" applyBorder="1" applyAlignment="1" applyProtection="1">
      <alignment horizontal="center" vertical="center"/>
      <protection hidden="1"/>
    </xf>
    <xf numFmtId="0" fontId="5" fillId="0" borderId="1" xfId="0" quotePrefix="1" applyFont="1" applyBorder="1" applyAlignment="1" applyProtection="1">
      <alignment horizontal="center" vertical="top"/>
      <protection hidden="1"/>
    </xf>
    <xf numFmtId="0" fontId="5" fillId="0" borderId="16"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14" fillId="0" borderId="29" xfId="0" applyFont="1" applyBorder="1" applyAlignment="1" applyProtection="1">
      <alignment horizontal="center" vertical="center" shrinkToFit="1"/>
      <protection locked="0" hidden="1"/>
    </xf>
    <xf numFmtId="0" fontId="14" fillId="0" borderId="43" xfId="0" applyFont="1" applyBorder="1" applyAlignment="1" applyProtection="1">
      <alignment horizontal="center" vertical="center" shrinkToFit="1"/>
      <protection locked="0" hidden="1"/>
    </xf>
    <xf numFmtId="0" fontId="14" fillId="0" borderId="35" xfId="0" applyFont="1" applyBorder="1" applyAlignment="1" applyProtection="1">
      <alignment horizontal="center" vertical="center" shrinkToFit="1"/>
      <protection locked="0" hidden="1"/>
    </xf>
    <xf numFmtId="0" fontId="5" fillId="0" borderId="16" xfId="0" applyFont="1" applyBorder="1" applyAlignment="1" applyProtection="1">
      <alignment horizontal="center" vertical="center"/>
      <protection locked="0" hidden="1"/>
    </xf>
    <xf numFmtId="0" fontId="5" fillId="0" borderId="3" xfId="0" applyFont="1" applyBorder="1" applyAlignment="1" applyProtection="1">
      <alignment horizontal="center" vertical="center"/>
      <protection locked="0" hidden="1"/>
    </xf>
    <xf numFmtId="0" fontId="5" fillId="0" borderId="17" xfId="0" applyFont="1" applyBorder="1" applyAlignment="1" applyProtection="1">
      <alignment horizontal="center" vertical="center"/>
      <protection locked="0" hidden="1"/>
    </xf>
    <xf numFmtId="0" fontId="12" fillId="0" borderId="9" xfId="0" applyFont="1" applyBorder="1" applyAlignment="1" applyProtection="1">
      <alignment horizontal="center" vertical="center"/>
      <protection locked="0" hidden="1"/>
    </xf>
    <xf numFmtId="0" fontId="12" fillId="0" borderId="47" xfId="0" applyFont="1" applyBorder="1" applyAlignment="1" applyProtection="1">
      <alignment horizontal="center" vertical="center"/>
      <protection locked="0" hidden="1"/>
    </xf>
    <xf numFmtId="0" fontId="12" fillId="0" borderId="117" xfId="0" applyFont="1" applyBorder="1" applyAlignment="1" applyProtection="1">
      <alignment horizontal="center" vertical="center"/>
      <protection locked="0" hidden="1"/>
    </xf>
    <xf numFmtId="0" fontId="12" fillId="0" borderId="118" xfId="0" applyFont="1" applyBorder="1" applyAlignment="1" applyProtection="1">
      <alignment horizontal="center" vertical="center"/>
      <protection locked="0" hidden="1"/>
    </xf>
    <xf numFmtId="0" fontId="12" fillId="0" borderId="113" xfId="0" applyFont="1" applyBorder="1" applyAlignment="1" applyProtection="1">
      <alignment horizontal="center" vertical="center"/>
      <protection locked="0" hidden="1"/>
    </xf>
    <xf numFmtId="0" fontId="12" fillId="0" borderId="114" xfId="0" applyFont="1" applyBorder="1" applyAlignment="1" applyProtection="1">
      <alignment horizontal="center" vertical="center"/>
      <protection locked="0" hidden="1"/>
    </xf>
    <xf numFmtId="0" fontId="12" fillId="0" borderId="46" xfId="0" applyFont="1" applyBorder="1" applyAlignment="1" applyProtection="1">
      <alignment horizontal="center" vertical="center"/>
      <protection locked="0" hidden="1"/>
    </xf>
    <xf numFmtId="0" fontId="9" fillId="0" borderId="91" xfId="0" quotePrefix="1" applyFont="1" applyBorder="1" applyAlignment="1" applyProtection="1">
      <alignment horizontal="center" vertical="center" shrinkToFit="1"/>
      <protection locked="0" hidden="1"/>
    </xf>
    <xf numFmtId="0" fontId="9" fillId="0" borderId="51" xfId="0" quotePrefix="1" applyFont="1" applyBorder="1" applyAlignment="1" applyProtection="1">
      <alignment horizontal="center" vertical="center" shrinkToFit="1"/>
      <protection locked="0" hidden="1"/>
    </xf>
    <xf numFmtId="0" fontId="9" fillId="0" borderId="92" xfId="0" quotePrefix="1" applyFont="1" applyBorder="1" applyAlignment="1" applyProtection="1">
      <alignment horizontal="center" vertical="center" shrinkToFit="1"/>
      <protection locked="0" hidden="1"/>
    </xf>
    <xf numFmtId="0" fontId="33" fillId="13" borderId="0" xfId="0" applyFont="1" applyFill="1" applyAlignment="1" applyProtection="1">
      <alignment horizontal="center" vertical="center"/>
      <protection locked="0"/>
    </xf>
    <xf numFmtId="0" fontId="14" fillId="0" borderId="90" xfId="0" applyFont="1" applyBorder="1" applyAlignment="1" applyProtection="1">
      <alignment horizontal="center" vertical="center" shrinkToFit="1"/>
      <protection locked="0" hidden="1"/>
    </xf>
    <xf numFmtId="0" fontId="14" fillId="0" borderId="49" xfId="0" applyFont="1" applyBorder="1" applyAlignment="1" applyProtection="1">
      <alignment horizontal="center" vertical="center" shrinkToFit="1"/>
      <protection locked="0" hidden="1"/>
    </xf>
    <xf numFmtId="0" fontId="5" fillId="6" borderId="127" xfId="0" quotePrefix="1" applyFont="1" applyFill="1" applyBorder="1" applyAlignment="1" applyProtection="1">
      <alignment horizontal="center" vertical="center"/>
      <protection locked="0" hidden="1"/>
    </xf>
    <xf numFmtId="0" fontId="5" fillId="6" borderId="25" xfId="0" quotePrefix="1" applyFont="1" applyFill="1" applyBorder="1" applyAlignment="1" applyProtection="1">
      <alignment horizontal="center" vertical="center"/>
      <protection locked="0" hidden="1"/>
    </xf>
    <xf numFmtId="176" fontId="25" fillId="0" borderId="24" xfId="0" applyNumberFormat="1" applyFont="1" applyBorder="1" applyAlignment="1" applyProtection="1">
      <alignment horizontal="center" vertical="center"/>
      <protection hidden="1"/>
    </xf>
    <xf numFmtId="176" fontId="25" fillId="0" borderId="8" xfId="0" applyNumberFormat="1" applyFont="1" applyBorder="1" applyAlignment="1" applyProtection="1">
      <alignment horizontal="center" vertical="center"/>
      <protection hidden="1"/>
    </xf>
    <xf numFmtId="176" fontId="25" fillId="0" borderId="25" xfId="0" applyNumberFormat="1" applyFont="1" applyBorder="1" applyAlignment="1" applyProtection="1">
      <alignment horizontal="center" vertical="center"/>
      <protection hidden="1"/>
    </xf>
    <xf numFmtId="177" fontId="25" fillId="0" borderId="24" xfId="0" applyNumberFormat="1" applyFont="1" applyBorder="1" applyAlignment="1" applyProtection="1">
      <alignment horizontal="center" vertical="center"/>
      <protection hidden="1"/>
    </xf>
    <xf numFmtId="177" fontId="25" fillId="0" borderId="8" xfId="0" applyNumberFormat="1" applyFont="1" applyBorder="1" applyAlignment="1" applyProtection="1">
      <alignment horizontal="center" vertical="center"/>
      <protection hidden="1"/>
    </xf>
    <xf numFmtId="177" fontId="25" fillId="0" borderId="25" xfId="0" applyNumberFormat="1" applyFont="1" applyBorder="1" applyAlignment="1" applyProtection="1">
      <alignment horizontal="center" vertical="center"/>
      <protection hidden="1"/>
    </xf>
    <xf numFmtId="0" fontId="25" fillId="0" borderId="0" xfId="0" applyFont="1" applyAlignment="1">
      <alignment horizontal="center" vertical="center"/>
    </xf>
    <xf numFmtId="0" fontId="25" fillId="0" borderId="24" xfId="0" applyFont="1" applyBorder="1" applyAlignment="1" applyProtection="1">
      <alignment horizontal="center" vertical="center"/>
      <protection hidden="1"/>
    </xf>
    <xf numFmtId="0" fontId="25" fillId="0" borderId="8" xfId="0" applyFont="1" applyBorder="1" applyAlignment="1" applyProtection="1">
      <alignment horizontal="center" vertical="center"/>
      <protection hidden="1"/>
    </xf>
    <xf numFmtId="0" fontId="25" fillId="0" borderId="25" xfId="0" applyFont="1" applyBorder="1" applyAlignment="1" applyProtection="1">
      <alignment horizontal="center" vertical="center"/>
      <protection hidden="1"/>
    </xf>
    <xf numFmtId="0" fontId="25" fillId="0" borderId="23" xfId="0" applyFont="1"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25" fillId="0" borderId="57" xfId="0" applyFont="1" applyBorder="1" applyAlignment="1" applyProtection="1">
      <alignment horizontal="center" vertical="center"/>
      <protection hidden="1"/>
    </xf>
    <xf numFmtId="0" fontId="25" fillId="0" borderId="52" xfId="0" applyFont="1" applyBorder="1" applyAlignment="1" applyProtection="1">
      <alignment horizontal="center" vertical="center"/>
      <protection hidden="1"/>
    </xf>
    <xf numFmtId="0" fontId="25" fillId="0" borderId="53" xfId="0" applyFont="1" applyBorder="1" applyAlignment="1" applyProtection="1">
      <alignment horizontal="center" vertical="center"/>
      <protection hidden="1"/>
    </xf>
    <xf numFmtId="0" fontId="25" fillId="0" borderId="54" xfId="0" applyFont="1" applyBorder="1" applyAlignment="1" applyProtection="1">
      <alignment horizontal="center" vertical="center"/>
      <protection hidden="1"/>
    </xf>
    <xf numFmtId="0" fontId="26" fillId="0" borderId="29" xfId="0" quotePrefix="1" applyFont="1" applyBorder="1" applyAlignment="1" applyProtection="1">
      <alignment horizontal="center" vertical="center"/>
      <protection hidden="1"/>
    </xf>
    <xf numFmtId="0" fontId="26" fillId="0" borderId="29" xfId="0" applyFont="1" applyBorder="1" applyAlignment="1" applyProtection="1">
      <alignment horizontal="center" vertical="center"/>
      <protection hidden="1"/>
    </xf>
    <xf numFmtId="0" fontId="27" fillId="0" borderId="29" xfId="0" applyFont="1" applyBorder="1" applyAlignment="1" applyProtection="1">
      <alignment horizontal="center" vertical="center"/>
      <protection hidden="1"/>
    </xf>
    <xf numFmtId="176" fontId="25" fillId="0" borderId="29" xfId="0" applyNumberFormat="1" applyFont="1" applyBorder="1" applyAlignment="1" applyProtection="1">
      <alignment horizontal="center" vertical="center"/>
      <protection hidden="1"/>
    </xf>
  </cellXfs>
  <cellStyles count="1">
    <cellStyle name="標準" xfId="0" builtinId="0"/>
  </cellStyles>
  <dxfs count="73">
    <dxf>
      <font>
        <color rgb="FF9C0006"/>
      </font>
      <fill>
        <patternFill>
          <bgColor theme="8" tint="0.79998168889431442"/>
        </patternFill>
      </fill>
    </dxf>
    <dxf>
      <fill>
        <patternFill>
          <bgColor rgb="FFFFFF00"/>
        </patternFill>
      </fill>
    </dxf>
    <dxf>
      <fill>
        <patternFill>
          <bgColor rgb="FFFFFF00"/>
        </patternFill>
      </fill>
    </dxf>
    <dxf>
      <fill>
        <patternFill patternType="solid">
          <bgColor theme="9" tint="0.79998168889431442"/>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theme="8" tint="0.79998168889431442"/>
        </patternFill>
      </fill>
    </dxf>
    <dxf>
      <fill>
        <patternFill>
          <bgColor rgb="FFFFFF00"/>
        </patternFill>
      </fill>
    </dxf>
    <dxf>
      <fill>
        <patternFill patternType="none">
          <bgColor auto="1"/>
        </patternFill>
      </fill>
    </dxf>
    <dxf>
      <fill>
        <patternFill>
          <bgColor rgb="FFFFC000"/>
        </patternFill>
      </fill>
    </dxf>
    <dxf>
      <fill>
        <patternFill>
          <bgColor theme="9" tint="0.39994506668294322"/>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solid">
          <bgColor theme="9" tint="0.79998168889431442"/>
        </patternFill>
      </fill>
    </dxf>
    <dxf>
      <fill>
        <patternFill>
          <bgColor rgb="FFFFFF00"/>
        </patternFill>
      </fill>
    </dxf>
    <dxf>
      <fill>
        <patternFill patternType="solid">
          <bgColor theme="9" tint="0.79998168889431442"/>
        </patternFill>
      </fill>
    </dxf>
    <dxf>
      <font>
        <b val="0"/>
        <i val="0"/>
        <color rgb="FFFF0000"/>
      </font>
      <fill>
        <patternFill>
          <bgColor rgb="FFFFFF00"/>
        </patternFill>
      </fill>
    </dxf>
    <dxf>
      <font>
        <color rgb="FF9C0006"/>
      </font>
      <fill>
        <patternFill>
          <bgColor theme="8" tint="0.79998168889431442"/>
        </patternFill>
      </fill>
    </dxf>
    <dxf>
      <fill>
        <patternFill>
          <bgColor rgb="FFFFFF00"/>
        </patternFill>
      </fill>
    </dxf>
    <dxf>
      <fill>
        <patternFill>
          <bgColor rgb="FFFFFF00"/>
        </patternFill>
      </fill>
    </dxf>
    <dxf>
      <fill>
        <patternFill patternType="solid">
          <bgColor theme="9" tint="0.79998168889431442"/>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theme="8" tint="0.79998168889431442"/>
        </patternFill>
      </fill>
    </dxf>
    <dxf>
      <fill>
        <patternFill>
          <bgColor rgb="FFFFFF00"/>
        </patternFill>
      </fill>
    </dxf>
    <dxf>
      <fill>
        <patternFill patternType="none">
          <bgColor auto="1"/>
        </patternFill>
      </fill>
    </dxf>
    <dxf>
      <fill>
        <patternFill>
          <bgColor rgb="FFFFC000"/>
        </patternFill>
      </fill>
    </dxf>
    <dxf>
      <fill>
        <patternFill>
          <bgColor theme="9" tint="0.39994506668294322"/>
        </patternFill>
      </fill>
    </dxf>
    <dxf>
      <fill>
        <patternFill>
          <bgColor rgb="FFFFFF00"/>
        </patternFill>
      </fill>
    </dxf>
    <dxf>
      <fill>
        <patternFill>
          <bgColor rgb="FFFFFF00"/>
        </patternFill>
      </fill>
    </dxf>
    <dxf>
      <fill>
        <patternFill patternType="solid">
          <bgColor theme="9" tint="0.79998168889431442"/>
        </patternFill>
      </fill>
    </dxf>
    <dxf>
      <fill>
        <patternFill>
          <bgColor rgb="FFFFFF00"/>
        </patternFill>
      </fill>
    </dxf>
    <dxf>
      <fill>
        <patternFill patternType="solid">
          <bgColor theme="9" tint="0.79998168889431442"/>
        </patternFill>
      </fill>
    </dxf>
    <dxf>
      <font>
        <b val="0"/>
        <i val="0"/>
        <color rgb="FFFF0000"/>
      </font>
      <fill>
        <patternFill>
          <bgColor rgb="FFFFFF00"/>
        </patternFill>
      </fill>
    </dxf>
    <dxf>
      <font>
        <color rgb="FF9C0006"/>
      </font>
      <fill>
        <patternFill>
          <bgColor theme="8" tint="0.79998168889431442"/>
        </patternFill>
      </fill>
    </dxf>
    <dxf>
      <fill>
        <patternFill>
          <bgColor rgb="FFFFFF00"/>
        </patternFill>
      </fill>
    </dxf>
    <dxf>
      <fill>
        <patternFill>
          <bgColor rgb="FFFFFF00"/>
        </patternFill>
      </fill>
    </dxf>
    <dxf>
      <fill>
        <patternFill patternType="solid">
          <bgColor theme="9" tint="0.79998168889431442"/>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theme="8" tint="0.79998168889431442"/>
        </patternFill>
      </fill>
    </dxf>
    <dxf>
      <fill>
        <patternFill>
          <bgColor rgb="FFFFFF00"/>
        </patternFill>
      </fill>
    </dxf>
    <dxf>
      <fill>
        <patternFill patternType="none">
          <bgColor auto="1"/>
        </patternFill>
      </fill>
    </dxf>
    <dxf>
      <fill>
        <patternFill>
          <bgColor rgb="FFFFC000"/>
        </patternFill>
      </fill>
    </dxf>
    <dxf>
      <fill>
        <patternFill>
          <bgColor theme="9" tint="0.39994506668294322"/>
        </patternFill>
      </fill>
    </dxf>
  </dxfs>
  <tableStyles count="0" defaultTableStyle="TableStyleMedium2" defaultPivotStyle="PivotStyleLight16"/>
  <colors>
    <mruColors>
      <color rgb="FF0000FF"/>
      <color rgb="FFFF0000"/>
      <color rgb="FFFF99FF"/>
      <color rgb="FF66FF66"/>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66675</xdr:colOff>
      <xdr:row>6</xdr:row>
      <xdr:rowOff>28575</xdr:rowOff>
    </xdr:from>
    <xdr:to>
      <xdr:col>4</xdr:col>
      <xdr:colOff>171450</xdr:colOff>
      <xdr:row>9</xdr:row>
      <xdr:rowOff>209550</xdr:rowOff>
    </xdr:to>
    <xdr:sp macro="" textlink="">
      <xdr:nvSpPr>
        <xdr:cNvPr id="2" name="AutoShape 1">
          <a:extLst>
            <a:ext uri="{FF2B5EF4-FFF2-40B4-BE49-F238E27FC236}">
              <a16:creationId xmlns:a16="http://schemas.microsoft.com/office/drawing/2014/main" id="{C3AB54A3-7C1C-407C-8A42-3E508B5B4508}"/>
            </a:ext>
          </a:extLst>
        </xdr:cNvPr>
        <xdr:cNvSpPr>
          <a:spLocks/>
        </xdr:cNvSpPr>
      </xdr:nvSpPr>
      <xdr:spPr bwMode="auto">
        <a:xfrm>
          <a:off x="2247900" y="2028825"/>
          <a:ext cx="104775" cy="1009650"/>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66675</xdr:colOff>
      <xdr:row>6</xdr:row>
      <xdr:rowOff>28575</xdr:rowOff>
    </xdr:from>
    <xdr:to>
      <xdr:col>4</xdr:col>
      <xdr:colOff>171450</xdr:colOff>
      <xdr:row>9</xdr:row>
      <xdr:rowOff>209550</xdr:rowOff>
    </xdr:to>
    <xdr:sp macro="" textlink="">
      <xdr:nvSpPr>
        <xdr:cNvPr id="3" name="AutoShape 1">
          <a:extLst>
            <a:ext uri="{FF2B5EF4-FFF2-40B4-BE49-F238E27FC236}">
              <a16:creationId xmlns:a16="http://schemas.microsoft.com/office/drawing/2014/main" id="{9A79A3C7-78B4-41D8-AA0D-F160ECC0A838}"/>
            </a:ext>
          </a:extLst>
        </xdr:cNvPr>
        <xdr:cNvSpPr>
          <a:spLocks/>
        </xdr:cNvSpPr>
      </xdr:nvSpPr>
      <xdr:spPr bwMode="auto">
        <a:xfrm>
          <a:off x="2247900" y="2028825"/>
          <a:ext cx="104775" cy="1009650"/>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66675</xdr:colOff>
      <xdr:row>6</xdr:row>
      <xdr:rowOff>28575</xdr:rowOff>
    </xdr:from>
    <xdr:to>
      <xdr:col>4</xdr:col>
      <xdr:colOff>171450</xdr:colOff>
      <xdr:row>9</xdr:row>
      <xdr:rowOff>209550</xdr:rowOff>
    </xdr:to>
    <xdr:sp macro="" textlink="">
      <xdr:nvSpPr>
        <xdr:cNvPr id="4" name="AutoShape 1">
          <a:extLst>
            <a:ext uri="{FF2B5EF4-FFF2-40B4-BE49-F238E27FC236}">
              <a16:creationId xmlns:a16="http://schemas.microsoft.com/office/drawing/2014/main" id="{C01DC63B-F3E2-4965-8EA8-B79A57A73967}"/>
            </a:ext>
          </a:extLst>
        </xdr:cNvPr>
        <xdr:cNvSpPr>
          <a:spLocks/>
        </xdr:cNvSpPr>
      </xdr:nvSpPr>
      <xdr:spPr bwMode="auto">
        <a:xfrm>
          <a:off x="2247900" y="2028825"/>
          <a:ext cx="104775" cy="1009650"/>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144780</xdr:colOff>
      <xdr:row>24</xdr:row>
      <xdr:rowOff>251460</xdr:rowOff>
    </xdr:from>
    <xdr:to>
      <xdr:col>5</xdr:col>
      <xdr:colOff>47484</xdr:colOff>
      <xdr:row>26</xdr:row>
      <xdr:rowOff>24276</xdr:rowOff>
    </xdr:to>
    <xdr:grpSp>
      <xdr:nvGrpSpPr>
        <xdr:cNvPr id="5" name="グループ化 4">
          <a:extLst>
            <a:ext uri="{FF2B5EF4-FFF2-40B4-BE49-F238E27FC236}">
              <a16:creationId xmlns:a16="http://schemas.microsoft.com/office/drawing/2014/main" id="{CEF3558C-F51E-41AE-BC9C-E81E2B3F356B}"/>
            </a:ext>
          </a:extLst>
        </xdr:cNvPr>
        <xdr:cNvGrpSpPr/>
      </xdr:nvGrpSpPr>
      <xdr:grpSpPr>
        <a:xfrm>
          <a:off x="1361863" y="7204710"/>
          <a:ext cx="1183288" cy="301983"/>
          <a:chOff x="1550273" y="9275934"/>
          <a:chExt cx="1053324" cy="321456"/>
        </a:xfrm>
      </xdr:grpSpPr>
      <xdr:pic>
        <xdr:nvPicPr>
          <xdr:cNvPr id="6" name="図 5">
            <a:extLst>
              <a:ext uri="{FF2B5EF4-FFF2-40B4-BE49-F238E27FC236}">
                <a16:creationId xmlns:a16="http://schemas.microsoft.com/office/drawing/2014/main" id="{09C9E240-8D57-200F-8C44-47C0D8977C77}"/>
              </a:ext>
            </a:extLst>
          </xdr:cNvPr>
          <xdr:cNvPicPr>
            <a:picLocks noChangeAspect="1"/>
          </xdr:cNvPicPr>
        </xdr:nvPicPr>
        <xdr:blipFill>
          <a:blip xmlns:r="http://schemas.openxmlformats.org/officeDocument/2006/relationships" r:embed="rId1"/>
          <a:stretch>
            <a:fillRect/>
          </a:stretch>
        </xdr:blipFill>
        <xdr:spPr>
          <a:xfrm>
            <a:off x="2095500" y="9277350"/>
            <a:ext cx="508097" cy="320040"/>
          </a:xfrm>
          <a:prstGeom prst="rect">
            <a:avLst/>
          </a:prstGeom>
          <a:ln w="12700">
            <a:solidFill>
              <a:schemeClr val="tx1"/>
            </a:solidFill>
          </a:ln>
        </xdr:spPr>
      </xdr:pic>
      <xdr:pic>
        <xdr:nvPicPr>
          <xdr:cNvPr id="7" name="図 6">
            <a:extLst>
              <a:ext uri="{FF2B5EF4-FFF2-40B4-BE49-F238E27FC236}">
                <a16:creationId xmlns:a16="http://schemas.microsoft.com/office/drawing/2014/main" id="{9B6B4E89-00F9-A84E-EAF1-4F0C884A6A43}"/>
              </a:ext>
            </a:extLst>
          </xdr:cNvPr>
          <xdr:cNvPicPr>
            <a:picLocks/>
          </xdr:cNvPicPr>
        </xdr:nvPicPr>
        <xdr:blipFill rotWithShape="1">
          <a:blip xmlns:r="http://schemas.openxmlformats.org/officeDocument/2006/relationships" r:embed="rId2"/>
          <a:srcRect l="6222" t="8445"/>
          <a:stretch/>
        </xdr:blipFill>
        <xdr:spPr>
          <a:xfrm>
            <a:off x="1550273" y="9275934"/>
            <a:ext cx="504000" cy="302474"/>
          </a:xfrm>
          <a:prstGeom prst="rect">
            <a:avLst/>
          </a:prstGeom>
          <a:ln w="12700">
            <a:solidFill>
              <a:schemeClr val="tx1"/>
            </a:solidFill>
          </a:ln>
        </xdr:spPr>
      </xdr:pic>
    </xdr:grpSp>
    <xdr:clientData/>
  </xdr:twoCellAnchor>
  <xdr:twoCellAnchor editAs="oneCell">
    <xdr:from>
      <xdr:col>6</xdr:col>
      <xdr:colOff>194733</xdr:colOff>
      <xdr:row>24</xdr:row>
      <xdr:rowOff>262467</xdr:rowOff>
    </xdr:from>
    <xdr:to>
      <xdr:col>8</xdr:col>
      <xdr:colOff>217594</xdr:colOff>
      <xdr:row>26</xdr:row>
      <xdr:rowOff>4444</xdr:rowOff>
    </xdr:to>
    <xdr:pic>
      <xdr:nvPicPr>
        <xdr:cNvPr id="8" name="図 7">
          <a:extLst>
            <a:ext uri="{FF2B5EF4-FFF2-40B4-BE49-F238E27FC236}">
              <a16:creationId xmlns:a16="http://schemas.microsoft.com/office/drawing/2014/main" id="{860A0D22-2E79-4A4A-B5DF-4E7A6CF117D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99908" y="7234767"/>
          <a:ext cx="1394461" cy="2753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19</xdr:col>
      <xdr:colOff>137748</xdr:colOff>
      <xdr:row>18</xdr:row>
      <xdr:rowOff>204859</xdr:rowOff>
    </xdr:from>
    <xdr:ext cx="2678723" cy="617474"/>
    <xdr:sp macro="" textlink="">
      <xdr:nvSpPr>
        <xdr:cNvPr id="2" name="吹き出し: 角を丸めた四角形 15">
          <a:extLst>
            <a:ext uri="{FF2B5EF4-FFF2-40B4-BE49-F238E27FC236}">
              <a16:creationId xmlns:a16="http://schemas.microsoft.com/office/drawing/2014/main" id="{835DB7A2-92D1-4E0B-BAC2-BAB54EE7A0E7}"/>
            </a:ext>
          </a:extLst>
        </xdr:cNvPr>
        <xdr:cNvSpPr/>
      </xdr:nvSpPr>
      <xdr:spPr>
        <a:xfrm>
          <a:off x="8001588" y="4319659"/>
          <a:ext cx="2678723" cy="617474"/>
        </a:xfrm>
        <a:prstGeom prst="wedgeRoundRectCallout">
          <a:avLst>
            <a:gd name="adj1" fmla="val -55093"/>
            <a:gd name="adj2" fmla="val -17320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リレー出場選手は〇を選択し</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左記の要領で参考記録を記入して下さい。</a:t>
          </a:r>
        </a:p>
      </xdr:txBody>
    </xdr:sp>
    <xdr:clientData/>
  </xdr:oneCellAnchor>
  <xdr:oneCellAnchor>
    <xdr:from>
      <xdr:col>17</xdr:col>
      <xdr:colOff>340557</xdr:colOff>
      <xdr:row>2</xdr:row>
      <xdr:rowOff>88363</xdr:rowOff>
    </xdr:from>
    <xdr:ext cx="4663440" cy="359815"/>
    <xdr:sp macro="" textlink="">
      <xdr:nvSpPr>
        <xdr:cNvPr id="3" name="吹き出し: 角を丸めた四角形 19">
          <a:extLst>
            <a:ext uri="{FF2B5EF4-FFF2-40B4-BE49-F238E27FC236}">
              <a16:creationId xmlns:a16="http://schemas.microsoft.com/office/drawing/2014/main" id="{B260E4F9-D2E4-4F7A-982D-36D629C94C04}"/>
            </a:ext>
          </a:extLst>
        </xdr:cNvPr>
        <xdr:cNvSpPr/>
      </xdr:nvSpPr>
      <xdr:spPr>
        <a:xfrm>
          <a:off x="7282377" y="431263"/>
          <a:ext cx="4663440" cy="359815"/>
        </a:xfrm>
        <a:prstGeom prst="wedgeRoundRectCallout">
          <a:avLst>
            <a:gd name="adj1" fmla="val -37255"/>
            <a:gd name="adj2" fmla="val -130118"/>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中学専用申込書</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男女申込一覧表）を使用して下さい。</a:t>
          </a:r>
        </a:p>
      </xdr:txBody>
    </xdr:sp>
    <xdr:clientData/>
  </xdr:oneCellAnchor>
  <xdr:oneCellAnchor>
    <xdr:from>
      <xdr:col>23</xdr:col>
      <xdr:colOff>395362</xdr:colOff>
      <xdr:row>9</xdr:row>
      <xdr:rowOff>253952</xdr:rowOff>
    </xdr:from>
    <xdr:ext cx="1844918" cy="359815"/>
    <xdr:sp macro="" textlink="">
      <xdr:nvSpPr>
        <xdr:cNvPr id="4" name="吹き出し: 角を丸めた四角形 23">
          <a:extLst>
            <a:ext uri="{FF2B5EF4-FFF2-40B4-BE49-F238E27FC236}">
              <a16:creationId xmlns:a16="http://schemas.microsoft.com/office/drawing/2014/main" id="{C686EF6E-8E25-47B4-BB31-6548C1EF270A}"/>
            </a:ext>
          </a:extLst>
        </xdr:cNvPr>
        <xdr:cNvSpPr/>
      </xdr:nvSpPr>
      <xdr:spPr>
        <a:xfrm>
          <a:off x="10118482" y="2379932"/>
          <a:ext cx="1844918" cy="359815"/>
        </a:xfrm>
        <a:prstGeom prst="wedgeRoundRectCallout">
          <a:avLst>
            <a:gd name="adj1" fmla="val -27287"/>
            <a:gd name="adj2" fmla="val -24026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参加料は自動集計されます。</a:t>
          </a:r>
        </a:p>
      </xdr:txBody>
    </xdr:sp>
    <xdr:clientData/>
  </xdr:oneCellAnchor>
  <xdr:oneCellAnchor>
    <xdr:from>
      <xdr:col>11</xdr:col>
      <xdr:colOff>450169</xdr:colOff>
      <xdr:row>2</xdr:row>
      <xdr:rowOff>53340</xdr:rowOff>
    </xdr:from>
    <xdr:ext cx="2059514" cy="617474"/>
    <xdr:sp macro="" textlink="">
      <xdr:nvSpPr>
        <xdr:cNvPr id="5" name="吹き出し: 角を丸めた四角形 4">
          <a:extLst>
            <a:ext uri="{FF2B5EF4-FFF2-40B4-BE49-F238E27FC236}">
              <a16:creationId xmlns:a16="http://schemas.microsoft.com/office/drawing/2014/main" id="{9B485E25-324C-4966-A75F-D1A41B50B017}"/>
            </a:ext>
          </a:extLst>
        </xdr:cNvPr>
        <xdr:cNvSpPr/>
      </xdr:nvSpPr>
      <xdr:spPr>
        <a:xfrm>
          <a:off x="4732609" y="396240"/>
          <a:ext cx="2059514" cy="617474"/>
        </a:xfrm>
        <a:prstGeom prst="wedgeRoundRectCallout">
          <a:avLst>
            <a:gd name="adj1" fmla="val -85561"/>
            <a:gd name="adj2" fmla="val -1812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b="0">
              <a:solidFill>
                <a:schemeClr val="bg1"/>
              </a:solidFill>
              <a:latin typeface="Meiryo UI" panose="020B0604030504040204" pitchFamily="50" charset="-128"/>
              <a:ea typeface="Meiryo UI" panose="020B0604030504040204" pitchFamily="50" charset="-128"/>
            </a:rPr>
            <a:t>忘れないように入力願います。</a:t>
          </a:r>
          <a:endParaRPr kumimoji="1" lang="en-US" altLang="ja-JP" sz="1100" b="0">
            <a:solidFill>
              <a:schemeClr val="bg1"/>
            </a:solidFill>
            <a:latin typeface="Meiryo UI" panose="020B0604030504040204" pitchFamily="50" charset="-128"/>
            <a:ea typeface="Meiryo UI" panose="020B0604030504040204" pitchFamily="50" charset="-128"/>
          </a:endParaRPr>
        </a:p>
        <a:p>
          <a:pPr algn="l"/>
          <a:r>
            <a:rPr kumimoji="1" lang="ja-JP" altLang="en-US" sz="1100" b="0">
              <a:solidFill>
                <a:schemeClr val="bg1"/>
              </a:solidFill>
              <a:latin typeface="Meiryo UI" panose="020B0604030504040204" pitchFamily="50" charset="-128"/>
              <a:ea typeface="Meiryo UI" panose="020B0604030504040204" pitchFamily="50" charset="-128"/>
            </a:rPr>
            <a:t>（プログラムに記載される名称）</a:t>
          </a:r>
        </a:p>
      </xdr:txBody>
    </xdr:sp>
    <xdr:clientData/>
  </xdr:oneCellAnchor>
  <xdr:oneCellAnchor>
    <xdr:from>
      <xdr:col>0</xdr:col>
      <xdr:colOff>0</xdr:colOff>
      <xdr:row>9</xdr:row>
      <xdr:rowOff>7618</xdr:rowOff>
    </xdr:from>
    <xdr:ext cx="2318855" cy="617474"/>
    <xdr:sp macro="" textlink="">
      <xdr:nvSpPr>
        <xdr:cNvPr id="6" name="吹き出し: 角を丸めた四角形 5">
          <a:extLst>
            <a:ext uri="{FF2B5EF4-FFF2-40B4-BE49-F238E27FC236}">
              <a16:creationId xmlns:a16="http://schemas.microsoft.com/office/drawing/2014/main" id="{C5159B68-A5AC-4E25-A3B0-90163B67F90E}"/>
            </a:ext>
          </a:extLst>
        </xdr:cNvPr>
        <xdr:cNvSpPr/>
      </xdr:nvSpPr>
      <xdr:spPr>
        <a:xfrm>
          <a:off x="0" y="2133598"/>
          <a:ext cx="2318855" cy="617474"/>
        </a:xfrm>
        <a:prstGeom prst="wedgeRoundRectCallout">
          <a:avLst>
            <a:gd name="adj1" fmla="val -23272"/>
            <a:gd name="adj2" fmla="val 17915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フリガナの修正は、フリガナ修正箇所を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クリックし入力し直して下さい。</a:t>
          </a:r>
        </a:p>
      </xdr:txBody>
    </xdr:sp>
    <xdr:clientData/>
  </xdr:oneCellAnchor>
  <xdr:oneCellAnchor>
    <xdr:from>
      <xdr:col>11</xdr:col>
      <xdr:colOff>323807</xdr:colOff>
      <xdr:row>8</xdr:row>
      <xdr:rowOff>270804</xdr:rowOff>
    </xdr:from>
    <xdr:ext cx="2172618" cy="359815"/>
    <xdr:sp macro="" textlink="">
      <xdr:nvSpPr>
        <xdr:cNvPr id="7" name="吹き出し: 角を丸めた四角形 25">
          <a:extLst>
            <a:ext uri="{FF2B5EF4-FFF2-40B4-BE49-F238E27FC236}">
              <a16:creationId xmlns:a16="http://schemas.microsoft.com/office/drawing/2014/main" id="{B29FB654-11E4-465E-A848-0E7ACBF8F6EF}"/>
            </a:ext>
          </a:extLst>
        </xdr:cNvPr>
        <xdr:cNvSpPr/>
      </xdr:nvSpPr>
      <xdr:spPr>
        <a:xfrm>
          <a:off x="4606247" y="2122464"/>
          <a:ext cx="2172618" cy="359815"/>
        </a:xfrm>
        <a:prstGeom prst="wedgeRoundRectCallout">
          <a:avLst>
            <a:gd name="adj1" fmla="val 57075"/>
            <a:gd name="adj2" fmla="val -18232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人数、種目は自動集計されます。</a:t>
          </a:r>
        </a:p>
      </xdr:txBody>
    </xdr:sp>
    <xdr:clientData/>
  </xdr:oneCellAnchor>
  <xdr:oneCellAnchor>
    <xdr:from>
      <xdr:col>4</xdr:col>
      <xdr:colOff>68582</xdr:colOff>
      <xdr:row>20</xdr:row>
      <xdr:rowOff>15241</xdr:rowOff>
    </xdr:from>
    <xdr:ext cx="1594338" cy="617474"/>
    <xdr:sp macro="" textlink="">
      <xdr:nvSpPr>
        <xdr:cNvPr id="8" name="吹き出し: 角を丸めた四角形 7">
          <a:extLst>
            <a:ext uri="{FF2B5EF4-FFF2-40B4-BE49-F238E27FC236}">
              <a16:creationId xmlns:a16="http://schemas.microsoft.com/office/drawing/2014/main" id="{A9B40A1A-3FCA-4A92-AE5C-34EA764A58A5}"/>
            </a:ext>
          </a:extLst>
        </xdr:cNvPr>
        <xdr:cNvSpPr/>
      </xdr:nvSpPr>
      <xdr:spPr>
        <a:xfrm>
          <a:off x="1905002" y="4693921"/>
          <a:ext cx="1594338" cy="617474"/>
        </a:xfrm>
        <a:prstGeom prst="wedgeRoundRectCallout">
          <a:avLst>
            <a:gd name="adj1" fmla="val -37004"/>
            <a:gd name="adj2" fmla="val -18280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a:latin typeface="Meiryo UI" panose="020B0604030504040204" pitchFamily="50" charset="-128"/>
              <a:ea typeface="Meiryo UI" panose="020B0604030504040204" pitchFamily="50" charset="-128"/>
            </a:rPr>
            <a:t>セルのリストから学年を選択してください</a:t>
          </a:r>
        </a:p>
      </xdr:txBody>
    </xdr:sp>
    <xdr:clientData/>
  </xdr:oneCellAnchor>
  <xdr:oneCellAnchor>
    <xdr:from>
      <xdr:col>11</xdr:col>
      <xdr:colOff>124855</xdr:colOff>
      <xdr:row>18</xdr:row>
      <xdr:rowOff>200457</xdr:rowOff>
    </xdr:from>
    <xdr:ext cx="2890322" cy="1648111"/>
    <xdr:sp macro="" textlink="">
      <xdr:nvSpPr>
        <xdr:cNvPr id="9" name="吹き出し: 角を丸めた四角形 11">
          <a:extLst>
            <a:ext uri="{FF2B5EF4-FFF2-40B4-BE49-F238E27FC236}">
              <a16:creationId xmlns:a16="http://schemas.microsoft.com/office/drawing/2014/main" id="{775D8463-29C4-44AA-BFA5-020B4F049872}"/>
            </a:ext>
          </a:extLst>
        </xdr:cNvPr>
        <xdr:cNvSpPr/>
      </xdr:nvSpPr>
      <xdr:spPr>
        <a:xfrm>
          <a:off x="4407295" y="4315257"/>
          <a:ext cx="2890322" cy="1648111"/>
        </a:xfrm>
        <a:prstGeom prst="wedgeRoundRectCallout">
          <a:avLst>
            <a:gd name="adj1" fmla="val -115087"/>
            <a:gd name="adj2" fmla="val -7859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セルのリストから出場種目を選択し、</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下記要領で参考記録を記入して下さい。</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12</a:t>
          </a:r>
          <a:r>
            <a:rPr kumimoji="1" lang="ja-JP" altLang="en-US" sz="1100">
              <a:latin typeface="Meiryo UI" panose="020B0604030504040204" pitchFamily="50" charset="-128"/>
              <a:ea typeface="Meiryo UI" panose="020B0604030504040204" pitchFamily="50" charset="-128"/>
            </a:rPr>
            <a:t>秒</a:t>
          </a:r>
          <a:r>
            <a:rPr kumimoji="1" lang="en-US" altLang="ja-JP" sz="1100">
              <a:latin typeface="Meiryo UI" panose="020B0604030504040204" pitchFamily="50" charset="-128"/>
              <a:ea typeface="Meiryo UI" panose="020B0604030504040204" pitchFamily="50" charset="-128"/>
            </a:rPr>
            <a:t>51</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1251</a:t>
          </a:r>
        </a:p>
        <a:p>
          <a:pPr algn="l"/>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分</a:t>
          </a:r>
          <a:r>
            <a:rPr kumimoji="1" lang="en-US" altLang="ja-JP" sz="1100">
              <a:latin typeface="Meiryo UI" panose="020B0604030504040204" pitchFamily="50" charset="-128"/>
              <a:ea typeface="Meiryo UI" panose="020B0604030504040204" pitchFamily="50" charset="-128"/>
            </a:rPr>
            <a:t>25</a:t>
          </a:r>
          <a:r>
            <a:rPr kumimoji="1" lang="ja-JP" altLang="en-US" sz="1100">
              <a:latin typeface="Meiryo UI" panose="020B0604030504040204" pitchFamily="50" charset="-128"/>
              <a:ea typeface="Meiryo UI" panose="020B0604030504040204" pitchFamily="50" charset="-128"/>
            </a:rPr>
            <a:t>秒</a:t>
          </a:r>
          <a:r>
            <a:rPr kumimoji="1" lang="en-US" altLang="ja-JP" sz="1100">
              <a:latin typeface="Meiryo UI" panose="020B0604030504040204" pitchFamily="50" charset="-128"/>
              <a:ea typeface="Meiryo UI" panose="020B0604030504040204" pitchFamily="50" charset="-128"/>
            </a:rPr>
            <a:t>36</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12536</a:t>
          </a:r>
        </a:p>
        <a:p>
          <a:pPr algn="l"/>
          <a:r>
            <a:rPr kumimoji="1" lang="en-US" altLang="ja-JP" sz="1100">
              <a:latin typeface="Meiryo UI" panose="020B0604030504040204" pitchFamily="50" charset="-128"/>
              <a:ea typeface="Meiryo UI" panose="020B0604030504040204" pitchFamily="50" charset="-128"/>
            </a:rPr>
            <a:t>16</a:t>
          </a:r>
          <a:r>
            <a:rPr kumimoji="1" lang="ja-JP" altLang="en-US" sz="1100">
              <a:latin typeface="Meiryo UI" panose="020B0604030504040204" pitchFamily="50" charset="-128"/>
              <a:ea typeface="Meiryo UI" panose="020B0604030504040204" pitchFamily="50" charset="-128"/>
            </a:rPr>
            <a:t>分</a:t>
          </a:r>
          <a:r>
            <a:rPr kumimoji="1" lang="en-US" altLang="ja-JP" sz="1100">
              <a:latin typeface="Meiryo UI" panose="020B0604030504040204" pitchFamily="50" charset="-128"/>
              <a:ea typeface="Meiryo UI" panose="020B0604030504040204" pitchFamily="50" charset="-128"/>
            </a:rPr>
            <a:t>54</a:t>
          </a:r>
          <a:r>
            <a:rPr kumimoji="1" lang="ja-JP" altLang="en-US" sz="1100">
              <a:latin typeface="Meiryo UI" panose="020B0604030504040204" pitchFamily="50" charset="-128"/>
              <a:ea typeface="Meiryo UI" panose="020B0604030504040204" pitchFamily="50" charset="-128"/>
            </a:rPr>
            <a:t>秒</a:t>
          </a:r>
          <a:r>
            <a:rPr kumimoji="1" lang="en-US" altLang="ja-JP" sz="1100">
              <a:latin typeface="Meiryo UI" panose="020B0604030504040204" pitchFamily="50" charset="-128"/>
              <a:ea typeface="Meiryo UI" panose="020B0604030504040204" pitchFamily="50" charset="-128"/>
            </a:rPr>
            <a:t>23</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165423</a:t>
          </a:r>
        </a:p>
        <a:p>
          <a:pPr algn="l"/>
          <a:r>
            <a:rPr kumimoji="1" lang="ja-JP" altLang="en-US" sz="1100">
              <a:latin typeface="Meiryo UI" panose="020B0604030504040204" pitchFamily="50" charset="-128"/>
              <a:ea typeface="Meiryo UI" panose="020B0604030504040204" pitchFamily="50" charset="-128"/>
            </a:rPr>
            <a:t>記録なしの場合⇒記録なし</a:t>
          </a:r>
        </a:p>
      </xdr:txBody>
    </xdr:sp>
    <xdr:clientData/>
  </xdr:oneCellAnchor>
  <xdr:twoCellAnchor>
    <xdr:from>
      <xdr:col>7</xdr:col>
      <xdr:colOff>31068</xdr:colOff>
      <xdr:row>8</xdr:row>
      <xdr:rowOff>135467</xdr:rowOff>
    </xdr:from>
    <xdr:to>
      <xdr:col>11</xdr:col>
      <xdr:colOff>259080</xdr:colOff>
      <xdr:row>11</xdr:row>
      <xdr:rowOff>186267</xdr:rowOff>
    </xdr:to>
    <xdr:sp macro="" textlink="">
      <xdr:nvSpPr>
        <xdr:cNvPr id="10" name="吹き出し: 角を丸めた四角形 9">
          <a:extLst>
            <a:ext uri="{FF2B5EF4-FFF2-40B4-BE49-F238E27FC236}">
              <a16:creationId xmlns:a16="http://schemas.microsoft.com/office/drawing/2014/main" id="{D596BFF8-6632-4B9B-AC56-CA7AE94A7348}"/>
            </a:ext>
          </a:extLst>
        </xdr:cNvPr>
        <xdr:cNvSpPr/>
      </xdr:nvSpPr>
      <xdr:spPr>
        <a:xfrm>
          <a:off x="2530428" y="1987127"/>
          <a:ext cx="2011092" cy="675640"/>
        </a:xfrm>
        <a:prstGeom prst="wedgeRoundRectCallout">
          <a:avLst>
            <a:gd name="adj1" fmla="val -88229"/>
            <a:gd name="adj2" fmla="val 223744"/>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a:latin typeface="Meiryo UI" panose="020B0604030504040204" pitchFamily="50" charset="-128"/>
              <a:ea typeface="Meiryo UI" panose="020B0604030504040204" pitchFamily="50" charset="-128"/>
            </a:rPr>
            <a:t>セルのリストから参加資格を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選択してください</a:t>
          </a:r>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9082C-75ED-474D-92AD-B37056A8648F}">
  <sheetPr>
    <tabColor rgb="FFFF0000"/>
  </sheetPr>
  <dimension ref="A1:AG68"/>
  <sheetViews>
    <sheetView showGridLines="0" tabSelected="1" zoomScale="90" zoomScaleNormal="90" zoomScaleSheetLayoutView="145" workbookViewId="0"/>
  </sheetViews>
  <sheetFormatPr defaultColWidth="9" defaultRowHeight="15.75" x14ac:dyDescent="0.15"/>
  <cols>
    <col min="1" max="1" width="2.625" style="484" customWidth="1"/>
    <col min="2" max="2" width="4.25" style="484" customWidth="1"/>
    <col min="3" max="3" width="9" style="484"/>
    <col min="4" max="4" width="12.75" style="484" customWidth="1"/>
    <col min="5" max="5" width="4" style="484" customWidth="1"/>
    <col min="6" max="6" width="10.75" style="484" bestFit="1" customWidth="1"/>
    <col min="7" max="10" width="9" style="484"/>
    <col min="11" max="11" width="10.375" style="484" customWidth="1"/>
    <col min="12" max="12" width="9" style="484"/>
    <col min="13" max="13" width="14.5" style="484" customWidth="1"/>
    <col min="14" max="15" width="8.875" style="484" customWidth="1"/>
    <col min="16" max="19" width="9" style="484"/>
    <col min="20" max="20" width="4.625" style="484" customWidth="1"/>
    <col min="21" max="21" width="9" style="484"/>
    <col min="22" max="22" width="4.625" style="484" customWidth="1"/>
    <col min="23" max="23" width="9" style="484"/>
    <col min="24" max="24" width="4.625" style="484" customWidth="1"/>
    <col min="25" max="25" width="9" style="484"/>
    <col min="26" max="26" width="4.625" style="484" customWidth="1"/>
    <col min="27" max="27" width="9" style="484"/>
    <col min="28" max="28" width="4.625" style="484" customWidth="1"/>
    <col min="29" max="16384" width="9" style="484"/>
  </cols>
  <sheetData>
    <row r="1" spans="1:33" s="476" customFormat="1" ht="20.100000000000001" customHeight="1" x14ac:dyDescent="0.15">
      <c r="C1" s="477" t="s">
        <v>118</v>
      </c>
      <c r="M1" s="498">
        <v>46105</v>
      </c>
      <c r="N1" s="498"/>
      <c r="O1" s="478"/>
    </row>
    <row r="2" spans="1:33" s="479" customFormat="1" ht="30" customHeight="1" x14ac:dyDescent="0.25">
      <c r="B2" s="499" t="s">
        <v>119</v>
      </c>
      <c r="C2" s="499"/>
      <c r="D2" s="499"/>
      <c r="E2" s="499"/>
      <c r="F2" s="499"/>
      <c r="G2" s="499"/>
      <c r="H2" s="499"/>
      <c r="I2" s="499"/>
      <c r="J2" s="499"/>
      <c r="K2" s="499"/>
      <c r="L2" s="499"/>
      <c r="M2" s="499"/>
      <c r="N2" s="480"/>
    </row>
    <row r="3" spans="1:33" s="479" customFormat="1" ht="18.75" customHeight="1" x14ac:dyDescent="0.15">
      <c r="B3" s="481"/>
      <c r="M3" s="498"/>
      <c r="N3" s="498"/>
    </row>
    <row r="4" spans="1:33" s="476" customFormat="1" ht="22.5" customHeight="1" x14ac:dyDescent="0.15">
      <c r="C4" s="482" t="s">
        <v>120</v>
      </c>
      <c r="D4" s="483"/>
    </row>
    <row r="5" spans="1:33" ht="6.75" customHeight="1" x14ac:dyDescent="0.15"/>
    <row r="6" spans="1:33" s="476" customFormat="1" ht="60" customHeight="1" x14ac:dyDescent="0.15">
      <c r="B6" s="500" t="s">
        <v>121</v>
      </c>
      <c r="C6" s="500"/>
      <c r="D6" s="500"/>
      <c r="E6" s="500"/>
      <c r="F6" s="500"/>
      <c r="G6" s="500"/>
      <c r="H6" s="500"/>
      <c r="I6" s="500"/>
      <c r="J6" s="500"/>
      <c r="K6" s="500"/>
      <c r="L6" s="500"/>
      <c r="M6" s="500"/>
    </row>
    <row r="7" spans="1:33" ht="21.95" customHeight="1" x14ac:dyDescent="0.15">
      <c r="A7" s="485"/>
      <c r="B7" s="485" t="s">
        <v>122</v>
      </c>
      <c r="D7" s="485"/>
      <c r="E7" s="485"/>
      <c r="F7" s="485"/>
      <c r="AG7" s="486"/>
    </row>
    <row r="8" spans="1:33" ht="21.95" customHeight="1" x14ac:dyDescent="0.15">
      <c r="A8" s="485"/>
      <c r="B8" s="485" t="s">
        <v>123</v>
      </c>
      <c r="D8" s="485"/>
      <c r="E8" s="485"/>
      <c r="F8" s="485" t="s">
        <v>124</v>
      </c>
      <c r="AG8" s="487"/>
    </row>
    <row r="9" spans="1:33" ht="21.95" customHeight="1" x14ac:dyDescent="0.15">
      <c r="B9" s="484" t="s">
        <v>125</v>
      </c>
      <c r="AG9" s="487"/>
    </row>
    <row r="10" spans="1:33" ht="21.95" customHeight="1" x14ac:dyDescent="0.15">
      <c r="B10" s="484" t="s">
        <v>126</v>
      </c>
    </row>
    <row r="11" spans="1:33" ht="21.95" customHeight="1" x14ac:dyDescent="0.15">
      <c r="B11" s="484" t="s">
        <v>127</v>
      </c>
    </row>
    <row r="12" spans="1:33" s="476" customFormat="1" ht="21.95" customHeight="1" x14ac:dyDescent="0.15">
      <c r="B12" s="488" t="s">
        <v>128</v>
      </c>
    </row>
    <row r="13" spans="1:33" s="476" customFormat="1" ht="21.95" customHeight="1" x14ac:dyDescent="0.15">
      <c r="B13" s="489"/>
      <c r="C13" s="476" t="s">
        <v>129</v>
      </c>
    </row>
    <row r="14" spans="1:33" s="476" customFormat="1" ht="21.95" customHeight="1" x14ac:dyDescent="0.15">
      <c r="B14" s="489"/>
    </row>
    <row r="15" spans="1:33" s="476" customFormat="1" ht="21.95" customHeight="1" x14ac:dyDescent="0.15">
      <c r="B15" s="490" t="s">
        <v>130</v>
      </c>
      <c r="G15" s="491"/>
      <c r="I15" s="491"/>
    </row>
    <row r="16" spans="1:33" s="476" customFormat="1" ht="21.95" customHeight="1" x14ac:dyDescent="0.15">
      <c r="B16" s="491" t="s">
        <v>131</v>
      </c>
      <c r="C16" s="476" t="s">
        <v>132</v>
      </c>
    </row>
    <row r="17" spans="2:6" s="476" customFormat="1" ht="21.95" customHeight="1" x14ac:dyDescent="0.15">
      <c r="B17" s="491"/>
      <c r="C17" s="476" t="s">
        <v>133</v>
      </c>
    </row>
    <row r="18" spans="2:6" s="476" customFormat="1" ht="21.95" customHeight="1" x14ac:dyDescent="0.15">
      <c r="B18" s="491" t="s">
        <v>134</v>
      </c>
      <c r="C18" s="488" t="s">
        <v>135</v>
      </c>
      <c r="D18" s="492"/>
    </row>
    <row r="19" spans="2:6" s="476" customFormat="1" ht="21.95" customHeight="1" x14ac:dyDescent="0.15">
      <c r="C19" s="488" t="s">
        <v>136</v>
      </c>
    </row>
    <row r="20" spans="2:6" s="476" customFormat="1" ht="21.95" customHeight="1" x14ac:dyDescent="0.15">
      <c r="C20" s="488" t="s">
        <v>137</v>
      </c>
    </row>
    <row r="21" spans="2:6" s="476" customFormat="1" ht="21.95" customHeight="1" x14ac:dyDescent="0.15">
      <c r="B21" s="489"/>
      <c r="C21" s="488" t="s">
        <v>138</v>
      </c>
    </row>
    <row r="22" spans="2:6" s="476" customFormat="1" ht="21.95" customHeight="1" x14ac:dyDescent="0.15">
      <c r="B22" s="489"/>
      <c r="C22" s="488" t="s">
        <v>139</v>
      </c>
    </row>
    <row r="23" spans="2:6" ht="21.95" customHeight="1" x14ac:dyDescent="0.15">
      <c r="B23" s="493"/>
      <c r="C23" s="494" t="s">
        <v>140</v>
      </c>
    </row>
    <row r="24" spans="2:6" s="476" customFormat="1" ht="21.95" customHeight="1" x14ac:dyDescent="0.15">
      <c r="B24" s="491" t="s">
        <v>141</v>
      </c>
      <c r="C24" s="488" t="s">
        <v>142</v>
      </c>
    </row>
    <row r="25" spans="2:6" s="476" customFormat="1" ht="21.95" customHeight="1" x14ac:dyDescent="0.15">
      <c r="B25" s="491"/>
      <c r="C25" s="488" t="s">
        <v>143</v>
      </c>
    </row>
    <row r="26" spans="2:6" ht="20.45" customHeight="1" x14ac:dyDescent="0.15">
      <c r="B26" s="493"/>
      <c r="C26" s="494" t="s">
        <v>144</v>
      </c>
      <c r="F26" s="476" t="s">
        <v>145</v>
      </c>
    </row>
    <row r="27" spans="2:6" ht="21.95" customHeight="1" x14ac:dyDescent="0.15">
      <c r="B27" s="493"/>
      <c r="C27" s="494"/>
    </row>
    <row r="28" spans="2:6" ht="21.95" customHeight="1" x14ac:dyDescent="0.15">
      <c r="B28" s="493"/>
      <c r="C28" s="484" t="s">
        <v>146</v>
      </c>
    </row>
    <row r="29" spans="2:6" ht="21.95" customHeight="1" x14ac:dyDescent="0.15">
      <c r="B29" s="495" t="s">
        <v>147</v>
      </c>
      <c r="C29" s="494" t="s">
        <v>148</v>
      </c>
    </row>
    <row r="30" spans="2:6" ht="21.95" customHeight="1" x14ac:dyDescent="0.15">
      <c r="B30" s="495"/>
      <c r="C30" s="494" t="s">
        <v>149</v>
      </c>
    </row>
    <row r="31" spans="2:6" ht="21.95" customHeight="1" x14ac:dyDescent="0.15">
      <c r="B31" s="495"/>
      <c r="C31" s="484" t="s">
        <v>150</v>
      </c>
    </row>
    <row r="32" spans="2:6" ht="21.95" customHeight="1" x14ac:dyDescent="0.15">
      <c r="B32" s="495"/>
      <c r="C32" s="494"/>
    </row>
    <row r="33" spans="2:8" ht="21.95" customHeight="1" x14ac:dyDescent="0.15">
      <c r="B33" s="495" t="s">
        <v>151</v>
      </c>
      <c r="C33" s="484" t="s">
        <v>152</v>
      </c>
    </row>
    <row r="34" spans="2:8" ht="21.95" customHeight="1" x14ac:dyDescent="0.15">
      <c r="B34" s="495"/>
      <c r="C34" s="484" t="s">
        <v>153</v>
      </c>
    </row>
    <row r="35" spans="2:8" s="476" customFormat="1" ht="21.95" customHeight="1" x14ac:dyDescent="0.15">
      <c r="B35" s="489"/>
      <c r="C35" s="476" t="s">
        <v>154</v>
      </c>
    </row>
    <row r="36" spans="2:8" ht="21.95" customHeight="1" x14ac:dyDescent="0.15">
      <c r="B36" s="493"/>
      <c r="D36" s="484" t="s">
        <v>155</v>
      </c>
      <c r="E36" s="496" t="s">
        <v>156</v>
      </c>
      <c r="F36" s="497">
        <v>1251</v>
      </c>
    </row>
    <row r="37" spans="2:8" ht="21.95" customHeight="1" x14ac:dyDescent="0.15">
      <c r="B37" s="493"/>
      <c r="D37" s="484" t="s">
        <v>157</v>
      </c>
      <c r="E37" s="496" t="s">
        <v>156</v>
      </c>
      <c r="F37" s="497">
        <v>12536</v>
      </c>
      <c r="G37" s="484" t="s">
        <v>158</v>
      </c>
    </row>
    <row r="38" spans="2:8" ht="21.95" customHeight="1" x14ac:dyDescent="0.15">
      <c r="B38" s="493"/>
      <c r="D38" s="484" t="s">
        <v>159</v>
      </c>
      <c r="E38" s="496" t="s">
        <v>156</v>
      </c>
      <c r="F38" s="497">
        <v>53678</v>
      </c>
      <c r="H38" s="484" t="s">
        <v>160</v>
      </c>
    </row>
    <row r="39" spans="2:8" ht="21.95" customHeight="1" x14ac:dyDescent="0.15">
      <c r="B39" s="493"/>
      <c r="D39" s="484" t="s">
        <v>161</v>
      </c>
      <c r="E39" s="496" t="s">
        <v>156</v>
      </c>
      <c r="F39" s="497">
        <v>165423</v>
      </c>
    </row>
    <row r="40" spans="2:8" ht="21.95" customHeight="1" x14ac:dyDescent="0.15">
      <c r="B40" s="493"/>
      <c r="D40" s="484" t="s">
        <v>162</v>
      </c>
      <c r="E40" s="496" t="s">
        <v>156</v>
      </c>
      <c r="F40" s="497">
        <v>456</v>
      </c>
    </row>
    <row r="41" spans="2:8" s="476" customFormat="1" ht="21.95" customHeight="1" x14ac:dyDescent="0.15">
      <c r="B41" s="491"/>
      <c r="C41" s="476" t="s">
        <v>163</v>
      </c>
    </row>
    <row r="42" spans="2:8" ht="21.95" customHeight="1" x14ac:dyDescent="0.15">
      <c r="B42" s="495"/>
      <c r="C42" s="494" t="s">
        <v>164</v>
      </c>
    </row>
    <row r="43" spans="2:8" ht="21.95" customHeight="1" x14ac:dyDescent="0.15">
      <c r="B43" s="495" t="s">
        <v>165</v>
      </c>
      <c r="C43" s="494" t="s">
        <v>166</v>
      </c>
    </row>
    <row r="44" spans="2:8" ht="21.95" customHeight="1" x14ac:dyDescent="0.15">
      <c r="B44" s="495"/>
      <c r="C44" s="494" t="s">
        <v>167</v>
      </c>
    </row>
    <row r="45" spans="2:8" ht="21.95" customHeight="1" x14ac:dyDescent="0.15">
      <c r="C45" s="494" t="s">
        <v>168</v>
      </c>
    </row>
    <row r="46" spans="2:8" ht="21.95" customHeight="1" x14ac:dyDescent="0.15">
      <c r="B46" s="495"/>
      <c r="C46" s="488" t="s">
        <v>169</v>
      </c>
    </row>
    <row r="47" spans="2:8" ht="21.95" customHeight="1" x14ac:dyDescent="0.15">
      <c r="B47" s="495"/>
      <c r="C47" s="494" t="s">
        <v>170</v>
      </c>
    </row>
    <row r="48" spans="2:8" s="476" customFormat="1" ht="21.95" customHeight="1" x14ac:dyDescent="0.15">
      <c r="B48" s="491" t="s">
        <v>171</v>
      </c>
      <c r="C48" s="488" t="s">
        <v>172</v>
      </c>
    </row>
    <row r="49" spans="2:3" s="476" customFormat="1" ht="21.95" customHeight="1" x14ac:dyDescent="0.15">
      <c r="B49" s="491"/>
      <c r="C49" s="488" t="s">
        <v>173</v>
      </c>
    </row>
    <row r="50" spans="2:3" s="476" customFormat="1" ht="21.95" customHeight="1" x14ac:dyDescent="0.15">
      <c r="C50" s="476" t="s">
        <v>174</v>
      </c>
    </row>
    <row r="51" spans="2:3" s="476" customFormat="1" ht="21.95" customHeight="1" x14ac:dyDescent="0.15">
      <c r="B51" s="489"/>
      <c r="C51" s="488" t="s">
        <v>175</v>
      </c>
    </row>
    <row r="52" spans="2:3" ht="21.95" customHeight="1" x14ac:dyDescent="0.15">
      <c r="B52" s="493"/>
      <c r="C52" s="484" t="s">
        <v>176</v>
      </c>
    </row>
    <row r="53" spans="2:3" ht="21.95" customHeight="1" x14ac:dyDescent="0.15">
      <c r="B53" s="493"/>
    </row>
    <row r="54" spans="2:3" ht="21.95" customHeight="1" x14ac:dyDescent="0.15">
      <c r="B54" s="493"/>
    </row>
    <row r="55" spans="2:3" ht="21.95" customHeight="1" x14ac:dyDescent="0.15">
      <c r="B55" s="493"/>
    </row>
    <row r="56" spans="2:3" ht="21.95" customHeight="1" x14ac:dyDescent="0.15">
      <c r="B56" s="493"/>
    </row>
    <row r="57" spans="2:3" ht="21.95" customHeight="1" x14ac:dyDescent="0.15">
      <c r="B57" s="493"/>
    </row>
    <row r="58" spans="2:3" ht="21.95" customHeight="1" x14ac:dyDescent="0.15">
      <c r="B58" s="493"/>
    </row>
    <row r="59" spans="2:3" ht="21.95" customHeight="1" x14ac:dyDescent="0.15">
      <c r="B59" s="493"/>
    </row>
    <row r="60" spans="2:3" ht="21.95" customHeight="1" x14ac:dyDescent="0.15">
      <c r="B60" s="493"/>
    </row>
    <row r="61" spans="2:3" ht="21.95" customHeight="1" x14ac:dyDescent="0.15">
      <c r="B61" s="493"/>
    </row>
    <row r="62" spans="2:3" ht="21.95" customHeight="1" x14ac:dyDescent="0.15"/>
    <row r="63" spans="2:3" ht="21.95" customHeight="1" x14ac:dyDescent="0.15"/>
    <row r="64" spans="2:3" ht="21.95" customHeight="1" x14ac:dyDescent="0.15"/>
    <row r="65" ht="21.95" customHeight="1" x14ac:dyDescent="0.15"/>
    <row r="66" ht="21.95" customHeight="1" x14ac:dyDescent="0.15"/>
    <row r="67" ht="21.95" customHeight="1" x14ac:dyDescent="0.15"/>
    <row r="68" ht="21.95" customHeight="1" x14ac:dyDescent="0.15"/>
  </sheetData>
  <protectedRanges>
    <protectedRange password="E484" sqref="T7:AG9" name="範囲2_1_1_1_1"/>
    <protectedRange sqref="T7:AG9" name="範囲1_1_1_1_1"/>
  </protectedRanges>
  <mergeCells count="4">
    <mergeCell ref="M1:N1"/>
    <mergeCell ref="B2:M2"/>
    <mergeCell ref="M3:N3"/>
    <mergeCell ref="B6:M6"/>
  </mergeCells>
  <phoneticPr fontId="1"/>
  <printOptions horizontalCentered="1"/>
  <pageMargins left="0" right="0" top="0.39370078740157483" bottom="0" header="0.31496062992125984" footer="0.31496062992125984"/>
  <pageSetup paperSize="9" scale="7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J49"/>
  <sheetViews>
    <sheetView showGridLines="0" view="pageBreakPreview" zoomScaleNormal="100" zoomScaleSheetLayoutView="100" workbookViewId="0">
      <selection activeCell="AC6" sqref="AC6:AJ6"/>
    </sheetView>
  </sheetViews>
  <sheetFormatPr defaultColWidth="9" defaultRowHeight="13.5" x14ac:dyDescent="0.15"/>
  <cols>
    <col min="1" max="1" width="5.625" style="188" customWidth="1"/>
    <col min="2" max="2" width="9" style="189"/>
    <col min="3" max="3" width="24.625" style="189" customWidth="1"/>
    <col min="4" max="4" width="6.625" style="189" customWidth="1"/>
    <col min="5" max="6" width="5.625" style="188" customWidth="1"/>
    <col min="7" max="7" width="9" style="189"/>
    <col min="8" max="8" width="24.625" style="189" customWidth="1"/>
    <col min="9" max="9" width="6.625" style="189" customWidth="1"/>
    <col min="10" max="10" width="5.625" style="188" customWidth="1"/>
    <col min="11" max="16384" width="9" style="188"/>
  </cols>
  <sheetData>
    <row r="1" spans="1:10" ht="9.9499999999999993" customHeight="1" x14ac:dyDescent="0.15"/>
    <row r="2" spans="1:10" ht="15" customHeight="1" x14ac:dyDescent="0.15">
      <c r="A2" s="190"/>
      <c r="B2" s="191"/>
      <c r="C2" s="191"/>
      <c r="D2" s="191"/>
      <c r="E2" s="190"/>
      <c r="F2" s="192"/>
      <c r="G2" s="191"/>
      <c r="H2" s="191"/>
      <c r="I2" s="191"/>
      <c r="J2" s="190"/>
    </row>
    <row r="3" spans="1:10" ht="26.1" customHeight="1" x14ac:dyDescent="0.15">
      <c r="A3" s="190"/>
      <c r="B3" s="193" t="s">
        <v>31</v>
      </c>
      <c r="C3" s="784" t="s">
        <v>36</v>
      </c>
      <c r="D3" s="785"/>
      <c r="E3" s="191"/>
      <c r="F3" s="192"/>
      <c r="G3" s="193" t="s">
        <v>31</v>
      </c>
      <c r="H3" s="784" t="s">
        <v>37</v>
      </c>
      <c r="I3" s="785"/>
      <c r="J3" s="190"/>
    </row>
    <row r="4" spans="1:10" ht="17.25" x14ac:dyDescent="0.15">
      <c r="A4" s="190"/>
      <c r="B4" s="193" t="s">
        <v>32</v>
      </c>
      <c r="C4" s="786">
        <f>'番編用リスト（女子）'!BU17</f>
        <v>0</v>
      </c>
      <c r="D4" s="786"/>
      <c r="E4" s="191"/>
      <c r="F4" s="192"/>
      <c r="G4" s="193" t="s">
        <v>32</v>
      </c>
      <c r="H4" s="786">
        <f>'番編用リスト（女子）'!CD17</f>
        <v>0</v>
      </c>
      <c r="I4" s="786"/>
      <c r="J4" s="190"/>
    </row>
    <row r="5" spans="1:10" ht="26.1" customHeight="1" x14ac:dyDescent="0.15">
      <c r="A5" s="190"/>
      <c r="B5" s="193" t="s">
        <v>33</v>
      </c>
      <c r="C5" s="193" t="s">
        <v>34</v>
      </c>
      <c r="D5" s="193" t="s">
        <v>3</v>
      </c>
      <c r="E5" s="191"/>
      <c r="F5" s="192"/>
      <c r="G5" s="193" t="s">
        <v>33</v>
      </c>
      <c r="H5" s="193" t="s">
        <v>34</v>
      </c>
      <c r="I5" s="193" t="s">
        <v>3</v>
      </c>
      <c r="J5" s="190"/>
    </row>
    <row r="6" spans="1:10" ht="17.25" x14ac:dyDescent="0.15">
      <c r="A6" s="190"/>
      <c r="B6" s="194" t="str">
        <f>'番編用リスト（女子）'!BU18</f>
        <v/>
      </c>
      <c r="C6" s="194" t="str">
        <f>'番編用リスト（女子）'!BV18</f>
        <v/>
      </c>
      <c r="D6" s="194" t="str">
        <f>'番編用リスト（女子）'!BW18</f>
        <v/>
      </c>
      <c r="E6" s="190"/>
      <c r="F6" s="192"/>
      <c r="G6" s="194" t="str">
        <f>'番編用リスト（女子）'!CD18</f>
        <v/>
      </c>
      <c r="H6" s="194" t="str">
        <f>'番編用リスト（女子）'!CE18</f>
        <v/>
      </c>
      <c r="I6" s="194" t="str">
        <f>'番編用リスト（女子）'!CF18</f>
        <v/>
      </c>
      <c r="J6" s="190"/>
    </row>
    <row r="7" spans="1:10" ht="17.25" x14ac:dyDescent="0.15">
      <c r="A7" s="190"/>
      <c r="B7" s="194" t="str">
        <f>'番編用リスト（女子）'!BU19</f>
        <v/>
      </c>
      <c r="C7" s="194" t="str">
        <f>'番編用リスト（女子）'!BV19</f>
        <v/>
      </c>
      <c r="D7" s="194" t="str">
        <f>'番編用リスト（女子）'!BW19</f>
        <v/>
      </c>
      <c r="E7" s="190"/>
      <c r="F7" s="192"/>
      <c r="G7" s="194" t="str">
        <f>'番編用リスト（女子）'!CD19</f>
        <v/>
      </c>
      <c r="H7" s="194" t="str">
        <f>'番編用リスト（女子）'!CE19</f>
        <v/>
      </c>
      <c r="I7" s="194" t="str">
        <f>'番編用リスト（女子）'!CF19</f>
        <v/>
      </c>
      <c r="J7" s="190"/>
    </row>
    <row r="8" spans="1:10" ht="17.25" x14ac:dyDescent="0.15">
      <c r="A8" s="190"/>
      <c r="B8" s="194" t="str">
        <f>'番編用リスト（女子）'!BU20</f>
        <v/>
      </c>
      <c r="C8" s="194" t="str">
        <f>'番編用リスト（女子）'!BV20</f>
        <v/>
      </c>
      <c r="D8" s="194" t="str">
        <f>'番編用リスト（女子）'!BW20</f>
        <v/>
      </c>
      <c r="E8" s="190"/>
      <c r="F8" s="192"/>
      <c r="G8" s="194" t="str">
        <f>'番編用リスト（女子）'!CD20</f>
        <v/>
      </c>
      <c r="H8" s="194" t="str">
        <f>'番編用リスト（女子）'!CE20</f>
        <v/>
      </c>
      <c r="I8" s="194" t="str">
        <f>'番編用リスト（女子）'!CF20</f>
        <v/>
      </c>
      <c r="J8" s="190"/>
    </row>
    <row r="9" spans="1:10" ht="17.25" x14ac:dyDescent="0.15">
      <c r="A9" s="190"/>
      <c r="B9" s="194" t="str">
        <f>'番編用リスト（女子）'!BU21</f>
        <v/>
      </c>
      <c r="C9" s="194" t="str">
        <f>'番編用リスト（女子）'!BV21</f>
        <v/>
      </c>
      <c r="D9" s="194" t="str">
        <f>'番編用リスト（女子）'!BW21</f>
        <v/>
      </c>
      <c r="E9" s="190"/>
      <c r="F9" s="192"/>
      <c r="G9" s="194" t="str">
        <f>'番編用リスト（女子）'!CD21</f>
        <v/>
      </c>
      <c r="H9" s="194" t="str">
        <f>'番編用リスト（女子）'!CE21</f>
        <v/>
      </c>
      <c r="I9" s="194" t="str">
        <f>'番編用リスト（女子）'!CF21</f>
        <v/>
      </c>
      <c r="J9" s="190"/>
    </row>
    <row r="10" spans="1:10" ht="17.25" x14ac:dyDescent="0.15">
      <c r="A10" s="190"/>
      <c r="B10" s="194" t="str">
        <f>'番編用リスト（女子）'!BU22</f>
        <v/>
      </c>
      <c r="C10" s="194" t="str">
        <f>'番編用リスト（女子）'!BV22</f>
        <v/>
      </c>
      <c r="D10" s="194" t="str">
        <f>'番編用リスト（女子）'!BW22</f>
        <v/>
      </c>
      <c r="E10" s="190"/>
      <c r="F10" s="192"/>
      <c r="G10" s="194" t="str">
        <f>'番編用リスト（女子）'!CD22</f>
        <v/>
      </c>
      <c r="H10" s="194" t="str">
        <f>'番編用リスト（女子）'!CE22</f>
        <v/>
      </c>
      <c r="I10" s="194" t="str">
        <f>'番編用リスト（女子）'!CF22</f>
        <v/>
      </c>
      <c r="J10" s="190"/>
    </row>
    <row r="11" spans="1:10" ht="17.25" x14ac:dyDescent="0.15">
      <c r="A11" s="190"/>
      <c r="B11" s="194" t="str">
        <f>'番編用リスト（女子）'!BU23</f>
        <v/>
      </c>
      <c r="C11" s="194" t="str">
        <f>'番編用リスト（女子）'!BV23</f>
        <v/>
      </c>
      <c r="D11" s="194" t="str">
        <f>'番編用リスト（女子）'!BW23</f>
        <v/>
      </c>
      <c r="E11" s="190"/>
      <c r="F11" s="192"/>
      <c r="G11" s="194" t="str">
        <f>'番編用リスト（女子）'!CD23</f>
        <v/>
      </c>
      <c r="H11" s="194" t="str">
        <f>'番編用リスト（女子）'!CE23</f>
        <v/>
      </c>
      <c r="I11" s="194" t="str">
        <f>'番編用リスト（女子）'!CF23</f>
        <v/>
      </c>
      <c r="J11" s="190"/>
    </row>
    <row r="12" spans="1:10" ht="18.75" x14ac:dyDescent="0.15">
      <c r="A12" s="190"/>
      <c r="B12" s="193" t="s">
        <v>30</v>
      </c>
      <c r="C12" s="787">
        <f>'番編用リスト（女子）'!BV17</f>
        <v>0</v>
      </c>
      <c r="D12" s="787"/>
      <c r="E12" s="191"/>
      <c r="F12" s="192"/>
      <c r="G12" s="193" t="s">
        <v>30</v>
      </c>
      <c r="H12" s="787">
        <f>'番編用リスト（女子）'!CE17</f>
        <v>0</v>
      </c>
      <c r="I12" s="787"/>
      <c r="J12" s="190"/>
    </row>
    <row r="13" spans="1:10" ht="15" customHeight="1" x14ac:dyDescent="0.15">
      <c r="A13" s="195"/>
      <c r="B13" s="196"/>
      <c r="C13" s="196"/>
      <c r="D13" s="196"/>
      <c r="E13" s="195"/>
      <c r="F13" s="197"/>
      <c r="G13" s="196"/>
      <c r="H13" s="196"/>
      <c r="I13" s="196"/>
      <c r="J13" s="195"/>
    </row>
    <row r="14" spans="1:10" ht="15" customHeight="1" x14ac:dyDescent="0.15">
      <c r="A14" s="198"/>
      <c r="B14" s="199"/>
      <c r="C14" s="199"/>
      <c r="D14" s="199"/>
      <c r="E14" s="198"/>
      <c r="F14" s="200"/>
      <c r="G14" s="199"/>
      <c r="H14" s="199"/>
      <c r="I14" s="199"/>
      <c r="J14" s="198"/>
    </row>
    <row r="15" spans="1:10" ht="26.1" customHeight="1" x14ac:dyDescent="0.15">
      <c r="A15" s="190"/>
      <c r="B15" s="193" t="s">
        <v>31</v>
      </c>
      <c r="C15" s="784" t="s">
        <v>36</v>
      </c>
      <c r="D15" s="785"/>
      <c r="E15" s="191"/>
      <c r="F15" s="192"/>
      <c r="G15" s="193" t="s">
        <v>31</v>
      </c>
      <c r="H15" s="784" t="s">
        <v>37</v>
      </c>
      <c r="I15" s="785"/>
      <c r="J15" s="190"/>
    </row>
    <row r="16" spans="1:10" ht="17.25" x14ac:dyDescent="0.15">
      <c r="A16" s="190"/>
      <c r="B16" s="193" t="s">
        <v>32</v>
      </c>
      <c r="C16" s="786" t="str">
        <f>'番編用リスト（女子）'!BU24</f>
        <v>0Ｂ</v>
      </c>
      <c r="D16" s="786"/>
      <c r="E16" s="191"/>
      <c r="F16" s="192"/>
      <c r="G16" s="193" t="s">
        <v>32</v>
      </c>
      <c r="H16" s="786" t="str">
        <f>'番編用リスト（女子）'!CD24</f>
        <v>0※Ｂ</v>
      </c>
      <c r="I16" s="786"/>
      <c r="J16" s="190"/>
    </row>
    <row r="17" spans="1:10" ht="26.1" customHeight="1" x14ac:dyDescent="0.15">
      <c r="A17" s="190"/>
      <c r="B17" s="193" t="s">
        <v>33</v>
      </c>
      <c r="C17" s="193" t="s">
        <v>34</v>
      </c>
      <c r="D17" s="193" t="s">
        <v>3</v>
      </c>
      <c r="E17" s="191"/>
      <c r="F17" s="192"/>
      <c r="G17" s="193" t="s">
        <v>33</v>
      </c>
      <c r="H17" s="193" t="s">
        <v>34</v>
      </c>
      <c r="I17" s="193" t="s">
        <v>3</v>
      </c>
      <c r="J17" s="190"/>
    </row>
    <row r="18" spans="1:10" ht="17.25" x14ac:dyDescent="0.15">
      <c r="A18" s="190"/>
      <c r="B18" s="194" t="str">
        <f>'番編用リスト（女子）'!BU25</f>
        <v/>
      </c>
      <c r="C18" s="194" t="str">
        <f>'番編用リスト（女子）'!BV25</f>
        <v/>
      </c>
      <c r="D18" s="194" t="str">
        <f>'番編用リスト（女子）'!BW25</f>
        <v/>
      </c>
      <c r="E18" s="190"/>
      <c r="F18" s="192"/>
      <c r="G18" s="194" t="str">
        <f>'番編用リスト（女子）'!CD25</f>
        <v/>
      </c>
      <c r="H18" s="194" t="str">
        <f>'番編用リスト（女子）'!CE25</f>
        <v/>
      </c>
      <c r="I18" s="194" t="str">
        <f>'番編用リスト（女子）'!CF25</f>
        <v/>
      </c>
      <c r="J18" s="190"/>
    </row>
    <row r="19" spans="1:10" ht="17.25" x14ac:dyDescent="0.15">
      <c r="A19" s="190"/>
      <c r="B19" s="194" t="str">
        <f>'番編用リスト（女子）'!BU26</f>
        <v/>
      </c>
      <c r="C19" s="194" t="str">
        <f>'番編用リスト（女子）'!BV26</f>
        <v/>
      </c>
      <c r="D19" s="194" t="str">
        <f>'番編用リスト（女子）'!BW26</f>
        <v/>
      </c>
      <c r="E19" s="190"/>
      <c r="F19" s="192"/>
      <c r="G19" s="194" t="str">
        <f>'番編用リスト（女子）'!CD26</f>
        <v/>
      </c>
      <c r="H19" s="194" t="str">
        <f>'番編用リスト（女子）'!CE26</f>
        <v/>
      </c>
      <c r="I19" s="194" t="str">
        <f>'番編用リスト（女子）'!CF26</f>
        <v/>
      </c>
      <c r="J19" s="190"/>
    </row>
    <row r="20" spans="1:10" ht="17.25" x14ac:dyDescent="0.15">
      <c r="A20" s="190"/>
      <c r="B20" s="194" t="str">
        <f>'番編用リスト（女子）'!BU27</f>
        <v/>
      </c>
      <c r="C20" s="194" t="str">
        <f>'番編用リスト（女子）'!BV27</f>
        <v/>
      </c>
      <c r="D20" s="194" t="str">
        <f>'番編用リスト（女子）'!BW27</f>
        <v/>
      </c>
      <c r="E20" s="190"/>
      <c r="F20" s="192"/>
      <c r="G20" s="194" t="str">
        <f>'番編用リスト（女子）'!CD27</f>
        <v/>
      </c>
      <c r="H20" s="194" t="str">
        <f>'番編用リスト（女子）'!CE27</f>
        <v/>
      </c>
      <c r="I20" s="194" t="str">
        <f>'番編用リスト（女子）'!CF27</f>
        <v/>
      </c>
      <c r="J20" s="190"/>
    </row>
    <row r="21" spans="1:10" ht="17.25" x14ac:dyDescent="0.15">
      <c r="A21" s="190"/>
      <c r="B21" s="194" t="str">
        <f>'番編用リスト（女子）'!BU28</f>
        <v/>
      </c>
      <c r="C21" s="194" t="str">
        <f>'番編用リスト（女子）'!BV28</f>
        <v/>
      </c>
      <c r="D21" s="194" t="str">
        <f>'番編用リスト（女子）'!BW28</f>
        <v/>
      </c>
      <c r="E21" s="190"/>
      <c r="F21" s="192"/>
      <c r="G21" s="194" t="str">
        <f>'番編用リスト（女子）'!CD28</f>
        <v/>
      </c>
      <c r="H21" s="194" t="str">
        <f>'番編用リスト（女子）'!CE28</f>
        <v/>
      </c>
      <c r="I21" s="194" t="str">
        <f>'番編用リスト（女子）'!CF28</f>
        <v/>
      </c>
      <c r="J21" s="190"/>
    </row>
    <row r="22" spans="1:10" ht="17.25" x14ac:dyDescent="0.15">
      <c r="A22" s="190"/>
      <c r="B22" s="194" t="str">
        <f>'番編用リスト（女子）'!BU29</f>
        <v/>
      </c>
      <c r="C22" s="194" t="str">
        <f>'番編用リスト（女子）'!BV29</f>
        <v/>
      </c>
      <c r="D22" s="194" t="str">
        <f>'番編用リスト（女子）'!BW29</f>
        <v/>
      </c>
      <c r="E22" s="190"/>
      <c r="F22" s="192"/>
      <c r="G22" s="194" t="str">
        <f>'番編用リスト（女子）'!CD29</f>
        <v/>
      </c>
      <c r="H22" s="194" t="str">
        <f>'番編用リスト（女子）'!CE29</f>
        <v/>
      </c>
      <c r="I22" s="194" t="str">
        <f>'番編用リスト（女子）'!CF29</f>
        <v/>
      </c>
      <c r="J22" s="190"/>
    </row>
    <row r="23" spans="1:10" ht="17.25" x14ac:dyDescent="0.15">
      <c r="A23" s="190"/>
      <c r="B23" s="194" t="str">
        <f>'番編用リスト（女子）'!BU30</f>
        <v/>
      </c>
      <c r="C23" s="194" t="str">
        <f>'番編用リスト（女子）'!BV30</f>
        <v/>
      </c>
      <c r="D23" s="194" t="str">
        <f>'番編用リスト（女子）'!BW30</f>
        <v/>
      </c>
      <c r="E23" s="190"/>
      <c r="F23" s="192"/>
      <c r="G23" s="194" t="str">
        <f>'番編用リスト（女子）'!CD30</f>
        <v/>
      </c>
      <c r="H23" s="194" t="str">
        <f>'番編用リスト（女子）'!CE30</f>
        <v/>
      </c>
      <c r="I23" s="194" t="str">
        <f>'番編用リスト（女子）'!CF30</f>
        <v/>
      </c>
      <c r="J23" s="190"/>
    </row>
    <row r="24" spans="1:10" ht="18.75" x14ac:dyDescent="0.15">
      <c r="A24" s="190"/>
      <c r="B24" s="193" t="s">
        <v>30</v>
      </c>
      <c r="C24" s="787">
        <f>'番編用リスト（女子）'!BV24</f>
        <v>0</v>
      </c>
      <c r="D24" s="787"/>
      <c r="E24" s="191"/>
      <c r="F24" s="192"/>
      <c r="G24" s="193" t="s">
        <v>30</v>
      </c>
      <c r="H24" s="787">
        <f>'番編用リスト（女子）'!CE24</f>
        <v>0</v>
      </c>
      <c r="I24" s="787"/>
      <c r="J24" s="190"/>
    </row>
    <row r="25" spans="1:10" ht="15" customHeight="1" x14ac:dyDescent="0.15">
      <c r="A25" s="195"/>
      <c r="B25" s="196"/>
      <c r="C25" s="196"/>
      <c r="D25" s="196"/>
      <c r="E25" s="195"/>
      <c r="F25" s="197"/>
      <c r="G25" s="196"/>
      <c r="H25" s="196"/>
      <c r="I25" s="196"/>
      <c r="J25" s="195"/>
    </row>
    <row r="26" spans="1:10" ht="15" customHeight="1" x14ac:dyDescent="0.15">
      <c r="A26" s="198"/>
      <c r="B26" s="199"/>
      <c r="C26" s="199"/>
      <c r="D26" s="199"/>
      <c r="E26" s="198"/>
      <c r="F26" s="200"/>
      <c r="G26" s="199"/>
      <c r="H26" s="199"/>
      <c r="I26" s="199"/>
      <c r="J26" s="198"/>
    </row>
    <row r="27" spans="1:10" ht="26.1" customHeight="1" x14ac:dyDescent="0.15">
      <c r="A27" s="190"/>
      <c r="B27" s="193" t="s">
        <v>31</v>
      </c>
      <c r="C27" s="784" t="s">
        <v>36</v>
      </c>
      <c r="D27" s="785"/>
      <c r="E27" s="191"/>
      <c r="F27" s="192"/>
      <c r="G27" s="193" t="s">
        <v>31</v>
      </c>
      <c r="H27" s="784" t="s">
        <v>37</v>
      </c>
      <c r="I27" s="785"/>
      <c r="J27" s="190"/>
    </row>
    <row r="28" spans="1:10" ht="17.25" x14ac:dyDescent="0.15">
      <c r="A28" s="190"/>
      <c r="B28" s="193" t="s">
        <v>32</v>
      </c>
      <c r="C28" s="786" t="str">
        <f>'番編用リスト（女子）'!BU31</f>
        <v>0Ｃ</v>
      </c>
      <c r="D28" s="786"/>
      <c r="E28" s="191"/>
      <c r="F28" s="192"/>
      <c r="G28" s="193" t="s">
        <v>32</v>
      </c>
      <c r="H28" s="786" t="str">
        <f>'番編用リスト（女子）'!CD31</f>
        <v>0※Ｃ</v>
      </c>
      <c r="I28" s="786"/>
      <c r="J28" s="190"/>
    </row>
    <row r="29" spans="1:10" ht="26.1" customHeight="1" x14ac:dyDescent="0.15">
      <c r="A29" s="190"/>
      <c r="B29" s="193" t="s">
        <v>33</v>
      </c>
      <c r="C29" s="193" t="s">
        <v>34</v>
      </c>
      <c r="D29" s="193" t="s">
        <v>3</v>
      </c>
      <c r="E29" s="191"/>
      <c r="F29" s="192"/>
      <c r="G29" s="193" t="s">
        <v>33</v>
      </c>
      <c r="H29" s="193" t="s">
        <v>34</v>
      </c>
      <c r="I29" s="193" t="s">
        <v>3</v>
      </c>
      <c r="J29" s="190"/>
    </row>
    <row r="30" spans="1:10" ht="17.25" x14ac:dyDescent="0.15">
      <c r="A30" s="190"/>
      <c r="B30" s="194" t="str">
        <f>'番編用リスト（女子）'!BU32</f>
        <v/>
      </c>
      <c r="C30" s="194" t="str">
        <f>'番編用リスト（女子）'!BV32</f>
        <v/>
      </c>
      <c r="D30" s="194" t="str">
        <f>'番編用リスト（女子）'!BW32</f>
        <v/>
      </c>
      <c r="E30" s="190"/>
      <c r="F30" s="192"/>
      <c r="G30" s="194" t="str">
        <f>'番編用リスト（女子）'!CD32</f>
        <v/>
      </c>
      <c r="H30" s="194" t="str">
        <f>'番編用リスト（女子）'!CE32</f>
        <v/>
      </c>
      <c r="I30" s="194" t="str">
        <f>'番編用リスト（女子）'!CF32</f>
        <v/>
      </c>
      <c r="J30" s="190"/>
    </row>
    <row r="31" spans="1:10" ht="17.25" x14ac:dyDescent="0.15">
      <c r="A31" s="190"/>
      <c r="B31" s="194" t="str">
        <f>'番編用リスト（女子）'!BU33</f>
        <v/>
      </c>
      <c r="C31" s="194" t="str">
        <f>'番編用リスト（女子）'!BV33</f>
        <v/>
      </c>
      <c r="D31" s="194" t="str">
        <f>'番編用リスト（女子）'!BW33</f>
        <v/>
      </c>
      <c r="E31" s="190"/>
      <c r="F31" s="192"/>
      <c r="G31" s="194" t="str">
        <f>'番編用リスト（女子）'!CD33</f>
        <v/>
      </c>
      <c r="H31" s="194" t="str">
        <f>'番編用リスト（女子）'!CE33</f>
        <v/>
      </c>
      <c r="I31" s="194" t="str">
        <f>'番編用リスト（女子）'!CF33</f>
        <v/>
      </c>
      <c r="J31" s="190"/>
    </row>
    <row r="32" spans="1:10" ht="17.25" x14ac:dyDescent="0.15">
      <c r="A32" s="190"/>
      <c r="B32" s="194" t="str">
        <f>'番編用リスト（女子）'!BU34</f>
        <v/>
      </c>
      <c r="C32" s="194" t="str">
        <f>'番編用リスト（女子）'!BV34</f>
        <v/>
      </c>
      <c r="D32" s="194" t="str">
        <f>'番編用リスト（女子）'!BW34</f>
        <v/>
      </c>
      <c r="E32" s="190"/>
      <c r="F32" s="192"/>
      <c r="G32" s="194" t="str">
        <f>'番編用リスト（女子）'!CD34</f>
        <v/>
      </c>
      <c r="H32" s="194" t="str">
        <f>'番編用リスト（女子）'!CE34</f>
        <v/>
      </c>
      <c r="I32" s="194" t="str">
        <f>'番編用リスト（女子）'!CF34</f>
        <v/>
      </c>
      <c r="J32" s="190"/>
    </row>
    <row r="33" spans="1:10" ht="17.25" x14ac:dyDescent="0.15">
      <c r="A33" s="190"/>
      <c r="B33" s="194" t="str">
        <f>'番編用リスト（女子）'!BU35</f>
        <v/>
      </c>
      <c r="C33" s="194" t="str">
        <f>'番編用リスト（女子）'!BV35</f>
        <v/>
      </c>
      <c r="D33" s="194" t="str">
        <f>'番編用リスト（女子）'!BW35</f>
        <v/>
      </c>
      <c r="E33" s="190"/>
      <c r="F33" s="192"/>
      <c r="G33" s="194" t="str">
        <f>'番編用リスト（女子）'!CD35</f>
        <v/>
      </c>
      <c r="H33" s="194" t="str">
        <f>'番編用リスト（女子）'!CE35</f>
        <v/>
      </c>
      <c r="I33" s="194" t="str">
        <f>'番編用リスト（女子）'!CF35</f>
        <v/>
      </c>
      <c r="J33" s="190"/>
    </row>
    <row r="34" spans="1:10" ht="17.25" x14ac:dyDescent="0.15">
      <c r="A34" s="190"/>
      <c r="B34" s="194" t="str">
        <f>'番編用リスト（女子）'!BU36</f>
        <v/>
      </c>
      <c r="C34" s="194" t="str">
        <f>'番編用リスト（女子）'!BV36</f>
        <v/>
      </c>
      <c r="D34" s="194" t="str">
        <f>'番編用リスト（女子）'!BW36</f>
        <v/>
      </c>
      <c r="E34" s="190"/>
      <c r="F34" s="192"/>
      <c r="G34" s="194" t="str">
        <f>'番編用リスト（女子）'!CD36</f>
        <v/>
      </c>
      <c r="H34" s="194" t="str">
        <f>'番編用リスト（女子）'!CE36</f>
        <v/>
      </c>
      <c r="I34" s="194" t="str">
        <f>'番編用リスト（女子）'!CF36</f>
        <v/>
      </c>
      <c r="J34" s="190"/>
    </row>
    <row r="35" spans="1:10" ht="17.25" x14ac:dyDescent="0.15">
      <c r="A35" s="190"/>
      <c r="B35" s="194" t="str">
        <f>'番編用リスト（女子）'!BU37</f>
        <v/>
      </c>
      <c r="C35" s="194" t="str">
        <f>'番編用リスト（女子）'!BV37</f>
        <v/>
      </c>
      <c r="D35" s="194" t="str">
        <f>'番編用リスト（女子）'!BW37</f>
        <v/>
      </c>
      <c r="E35" s="190"/>
      <c r="F35" s="192"/>
      <c r="G35" s="194" t="str">
        <f>'番編用リスト（女子）'!CD37</f>
        <v/>
      </c>
      <c r="H35" s="194" t="str">
        <f>'番編用リスト（女子）'!CE37</f>
        <v/>
      </c>
      <c r="I35" s="194" t="str">
        <f>'番編用リスト（女子）'!CF37</f>
        <v/>
      </c>
      <c r="J35" s="190"/>
    </row>
    <row r="36" spans="1:10" ht="18.75" x14ac:dyDescent="0.15">
      <c r="A36" s="190"/>
      <c r="B36" s="193" t="s">
        <v>30</v>
      </c>
      <c r="C36" s="787">
        <f>'番編用リスト（女子）'!BV31</f>
        <v>0</v>
      </c>
      <c r="D36" s="787"/>
      <c r="E36" s="191"/>
      <c r="F36" s="192"/>
      <c r="G36" s="193" t="s">
        <v>30</v>
      </c>
      <c r="H36" s="787">
        <f>'番編用リスト（女子）'!CE31</f>
        <v>0</v>
      </c>
      <c r="I36" s="787"/>
      <c r="J36" s="190"/>
    </row>
    <row r="37" spans="1:10" ht="15" customHeight="1" x14ac:dyDescent="0.15">
      <c r="A37" s="190"/>
      <c r="B37" s="191"/>
      <c r="C37" s="191"/>
      <c r="D37" s="191"/>
      <c r="E37" s="190"/>
      <c r="F37" s="192"/>
      <c r="G37" s="191"/>
      <c r="H37" s="191"/>
      <c r="I37" s="191"/>
      <c r="J37" s="190"/>
    </row>
    <row r="38" spans="1:10" ht="15" customHeight="1" x14ac:dyDescent="0.15">
      <c r="A38" s="198"/>
      <c r="B38" s="199"/>
      <c r="C38" s="199"/>
      <c r="D38" s="199"/>
      <c r="E38" s="198"/>
      <c r="F38" s="200"/>
      <c r="G38" s="199"/>
      <c r="H38" s="199"/>
      <c r="I38" s="199"/>
      <c r="J38" s="198"/>
    </row>
    <row r="39" spans="1:10" ht="26.1" customHeight="1" x14ac:dyDescent="0.15">
      <c r="A39" s="190"/>
      <c r="B39" s="193" t="s">
        <v>31</v>
      </c>
      <c r="C39" s="784" t="s">
        <v>36</v>
      </c>
      <c r="D39" s="785"/>
      <c r="E39" s="191"/>
      <c r="F39" s="192"/>
      <c r="G39" s="193" t="s">
        <v>31</v>
      </c>
      <c r="H39" s="784" t="s">
        <v>37</v>
      </c>
      <c r="I39" s="785"/>
      <c r="J39" s="190"/>
    </row>
    <row r="40" spans="1:10" ht="17.25" x14ac:dyDescent="0.15">
      <c r="A40" s="190"/>
      <c r="B40" s="193" t="s">
        <v>32</v>
      </c>
      <c r="C40" s="786" t="str">
        <f>'番編用リスト（女子）'!BU38</f>
        <v>0Ｄ</v>
      </c>
      <c r="D40" s="786"/>
      <c r="E40" s="191"/>
      <c r="F40" s="192"/>
      <c r="G40" s="193" t="s">
        <v>32</v>
      </c>
      <c r="H40" s="786" t="str">
        <f>'番編用リスト（女子）'!CD38</f>
        <v>0※Ｄ</v>
      </c>
      <c r="I40" s="786"/>
      <c r="J40" s="190"/>
    </row>
    <row r="41" spans="1:10" ht="26.1" customHeight="1" x14ac:dyDescent="0.15">
      <c r="A41" s="190"/>
      <c r="B41" s="193" t="s">
        <v>33</v>
      </c>
      <c r="C41" s="193" t="s">
        <v>34</v>
      </c>
      <c r="D41" s="193" t="s">
        <v>3</v>
      </c>
      <c r="E41" s="191"/>
      <c r="F41" s="192"/>
      <c r="G41" s="193" t="s">
        <v>33</v>
      </c>
      <c r="H41" s="193" t="s">
        <v>34</v>
      </c>
      <c r="I41" s="193" t="s">
        <v>3</v>
      </c>
      <c r="J41" s="190"/>
    </row>
    <row r="42" spans="1:10" ht="17.25" x14ac:dyDescent="0.15">
      <c r="A42" s="190"/>
      <c r="B42" s="194" t="str">
        <f>'番編用リスト（女子）'!BU39</f>
        <v/>
      </c>
      <c r="C42" s="194" t="str">
        <f>'番編用リスト（女子）'!BV39</f>
        <v/>
      </c>
      <c r="D42" s="194" t="str">
        <f>'番編用リスト（女子）'!BW39</f>
        <v/>
      </c>
      <c r="E42" s="190"/>
      <c r="F42" s="192"/>
      <c r="G42" s="194" t="str">
        <f>'番編用リスト（女子）'!CD39</f>
        <v/>
      </c>
      <c r="H42" s="194" t="str">
        <f>'番編用リスト（女子）'!CE39</f>
        <v/>
      </c>
      <c r="I42" s="194" t="str">
        <f>'番編用リスト（女子）'!CF39</f>
        <v/>
      </c>
      <c r="J42" s="190"/>
    </row>
    <row r="43" spans="1:10" ht="17.25" x14ac:dyDescent="0.15">
      <c r="A43" s="190"/>
      <c r="B43" s="194" t="str">
        <f>'番編用リスト（女子）'!BU40</f>
        <v/>
      </c>
      <c r="C43" s="194" t="str">
        <f>'番編用リスト（女子）'!BV40</f>
        <v/>
      </c>
      <c r="D43" s="194" t="str">
        <f>'番編用リスト（女子）'!BW40</f>
        <v/>
      </c>
      <c r="E43" s="190"/>
      <c r="F43" s="192"/>
      <c r="G43" s="194" t="str">
        <f>'番編用リスト（女子）'!CD40</f>
        <v/>
      </c>
      <c r="H43" s="194" t="str">
        <f>'番編用リスト（女子）'!CE40</f>
        <v/>
      </c>
      <c r="I43" s="194" t="str">
        <f>'番編用リスト（女子）'!CF40</f>
        <v/>
      </c>
      <c r="J43" s="190"/>
    </row>
    <row r="44" spans="1:10" ht="17.25" x14ac:dyDescent="0.15">
      <c r="A44" s="190"/>
      <c r="B44" s="194" t="str">
        <f>'番編用リスト（女子）'!BU41</f>
        <v/>
      </c>
      <c r="C44" s="194" t="str">
        <f>'番編用リスト（女子）'!BV41</f>
        <v/>
      </c>
      <c r="D44" s="194" t="str">
        <f>'番編用リスト（女子）'!BW41</f>
        <v/>
      </c>
      <c r="E44" s="190"/>
      <c r="F44" s="192"/>
      <c r="G44" s="194" t="str">
        <f>'番編用リスト（女子）'!CD41</f>
        <v/>
      </c>
      <c r="H44" s="194" t="str">
        <f>'番編用リスト（女子）'!CE41</f>
        <v/>
      </c>
      <c r="I44" s="194" t="str">
        <f>'番編用リスト（女子）'!CF41</f>
        <v/>
      </c>
      <c r="J44" s="190"/>
    </row>
    <row r="45" spans="1:10" ht="17.25" x14ac:dyDescent="0.15">
      <c r="A45" s="190"/>
      <c r="B45" s="194" t="str">
        <f>'番編用リスト（女子）'!BU42</f>
        <v/>
      </c>
      <c r="C45" s="194" t="str">
        <f>'番編用リスト（女子）'!BV42</f>
        <v/>
      </c>
      <c r="D45" s="194" t="str">
        <f>'番編用リスト（女子）'!BW42</f>
        <v/>
      </c>
      <c r="E45" s="190"/>
      <c r="F45" s="192"/>
      <c r="G45" s="194" t="str">
        <f>'番編用リスト（女子）'!CD42</f>
        <v/>
      </c>
      <c r="H45" s="194" t="str">
        <f>'番編用リスト（女子）'!CE42</f>
        <v/>
      </c>
      <c r="I45" s="194" t="str">
        <f>'番編用リスト（女子）'!CF42</f>
        <v/>
      </c>
      <c r="J45" s="190"/>
    </row>
    <row r="46" spans="1:10" ht="17.25" x14ac:dyDescent="0.15">
      <c r="A46" s="190"/>
      <c r="B46" s="194" t="str">
        <f>'番編用リスト（女子）'!BU43</f>
        <v/>
      </c>
      <c r="C46" s="194" t="str">
        <f>'番編用リスト（女子）'!BV43</f>
        <v/>
      </c>
      <c r="D46" s="194" t="str">
        <f>'番編用リスト（女子）'!BW43</f>
        <v/>
      </c>
      <c r="E46" s="190"/>
      <c r="F46" s="192"/>
      <c r="G46" s="194" t="str">
        <f>'番編用リスト（女子）'!CD43</f>
        <v/>
      </c>
      <c r="H46" s="194" t="str">
        <f>'番編用リスト（女子）'!CE43</f>
        <v/>
      </c>
      <c r="I46" s="194" t="str">
        <f>'番編用リスト（女子）'!CF43</f>
        <v/>
      </c>
      <c r="J46" s="190"/>
    </row>
    <row r="47" spans="1:10" ht="17.25" x14ac:dyDescent="0.15">
      <c r="A47" s="190"/>
      <c r="B47" s="194" t="str">
        <f>'番編用リスト（女子）'!BU44</f>
        <v/>
      </c>
      <c r="C47" s="194" t="str">
        <f>'番編用リスト（女子）'!BV44</f>
        <v/>
      </c>
      <c r="D47" s="194" t="str">
        <f>'番編用リスト（女子）'!BW44</f>
        <v/>
      </c>
      <c r="E47" s="190"/>
      <c r="F47" s="192"/>
      <c r="G47" s="194" t="str">
        <f>'番編用リスト（女子）'!CD44</f>
        <v/>
      </c>
      <c r="H47" s="194" t="str">
        <f>'番編用リスト（女子）'!CE44</f>
        <v/>
      </c>
      <c r="I47" s="194" t="str">
        <f>'番編用リスト（女子）'!CF44</f>
        <v/>
      </c>
      <c r="J47" s="190"/>
    </row>
    <row r="48" spans="1:10" ht="18.75" x14ac:dyDescent="0.15">
      <c r="A48" s="190"/>
      <c r="B48" s="193" t="s">
        <v>30</v>
      </c>
      <c r="C48" s="787">
        <f>'番編用リスト（女子）'!BV38</f>
        <v>0</v>
      </c>
      <c r="D48" s="787"/>
      <c r="E48" s="191"/>
      <c r="F48" s="192"/>
      <c r="G48" s="193" t="s">
        <v>30</v>
      </c>
      <c r="H48" s="787">
        <f>'番編用リスト（女子）'!CE38</f>
        <v>0</v>
      </c>
      <c r="I48" s="787"/>
      <c r="J48" s="190"/>
    </row>
    <row r="49" spans="1:10" ht="15" customHeight="1" x14ac:dyDescent="0.15">
      <c r="A49" s="190"/>
      <c r="B49" s="191"/>
      <c r="C49" s="191"/>
      <c r="D49" s="191"/>
      <c r="E49" s="190"/>
      <c r="F49" s="192"/>
      <c r="G49" s="191"/>
      <c r="H49" s="191"/>
      <c r="I49" s="191"/>
      <c r="J49" s="190"/>
    </row>
  </sheetData>
  <protectedRanges>
    <protectedRange sqref="A2:J49" name="範囲1_2"/>
  </protectedRanges>
  <mergeCells count="24">
    <mergeCell ref="C39:D39"/>
    <mergeCell ref="H39:I39"/>
    <mergeCell ref="C48:D48"/>
    <mergeCell ref="H48:I48"/>
    <mergeCell ref="C27:D27"/>
    <mergeCell ref="H27:I27"/>
    <mergeCell ref="C28:D28"/>
    <mergeCell ref="H28:I28"/>
    <mergeCell ref="C36:D36"/>
    <mergeCell ref="H36:I36"/>
    <mergeCell ref="C40:D40"/>
    <mergeCell ref="H40:I40"/>
    <mergeCell ref="C15:D15"/>
    <mergeCell ref="H15:I15"/>
    <mergeCell ref="C16:D16"/>
    <mergeCell ref="H16:I16"/>
    <mergeCell ref="C24:D24"/>
    <mergeCell ref="H24:I24"/>
    <mergeCell ref="C3:D3"/>
    <mergeCell ref="H3:I3"/>
    <mergeCell ref="C4:D4"/>
    <mergeCell ref="H4:I4"/>
    <mergeCell ref="C12:D12"/>
    <mergeCell ref="H12:I12"/>
  </mergeCells>
  <phoneticPr fontId="1"/>
  <printOptions horizontalCentered="1" verticalCentered="1"/>
  <pageMargins left="0" right="0" top="0" bottom="0" header="0.31496062992125984" footer="0.31496062992125984"/>
  <pageSetup paperSize="9" scale="92"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20AB5-C750-4A34-8DE6-43A6574F79C3}">
  <sheetPr>
    <tabColor rgb="FF00B0F0"/>
  </sheetPr>
  <dimension ref="A1:AH262"/>
  <sheetViews>
    <sheetView showGridLines="0" zoomScale="80" zoomScaleNormal="80" zoomScaleSheetLayoutView="100" workbookViewId="0">
      <selection activeCell="A2" sqref="A2"/>
    </sheetView>
  </sheetViews>
  <sheetFormatPr defaultColWidth="9" defaultRowHeight="13.5" x14ac:dyDescent="0.15"/>
  <cols>
    <col min="1" max="1" width="3" style="27" customWidth="1"/>
    <col min="2" max="2" width="5.375" style="2" customWidth="1"/>
    <col min="3" max="3" width="10.625" style="2" customWidth="1"/>
    <col min="4" max="4" width="7.75" style="2" customWidth="1"/>
    <col min="5" max="5" width="5.375" style="2" customWidth="1"/>
    <col min="6" max="6" width="10.625" style="27" hidden="1" customWidth="1"/>
    <col min="7" max="7" width="4.375" style="2" customWidth="1"/>
    <col min="8" max="8" width="8.625" style="2" customWidth="1"/>
    <col min="9" max="9" width="4.375" style="2" customWidth="1"/>
    <col min="10" max="10" width="8.625" style="2" customWidth="1"/>
    <col min="11" max="11" width="4.375" style="2" customWidth="1"/>
    <col min="12" max="12" width="8.625" style="2" customWidth="1"/>
    <col min="13" max="13" width="4.375" style="2" customWidth="1"/>
    <col min="14" max="14" width="8.625" style="2" customWidth="1"/>
    <col min="15" max="15" width="6.375" style="2" bestFit="1" customWidth="1"/>
    <col min="16" max="16" width="6.625" style="2" customWidth="1"/>
    <col min="17" max="17" width="4.125" style="2" customWidth="1"/>
    <col min="18" max="18" width="6.625" style="2" customWidth="1"/>
    <col min="19" max="26" width="6.75" style="2" customWidth="1"/>
    <col min="27" max="27" width="1.625" style="2" customWidth="1"/>
    <col min="28" max="28" width="5.125" style="2" customWidth="1"/>
    <col min="29" max="29" width="7.125" style="2" customWidth="1"/>
    <col min="30" max="30" width="8.75" style="2" hidden="1" customWidth="1"/>
    <col min="31" max="31" width="9" style="1" hidden="1" customWidth="1"/>
    <col min="32" max="32" width="9" style="2" hidden="1" customWidth="1"/>
    <col min="33" max="33" width="10.875" style="2" hidden="1" customWidth="1"/>
    <col min="34" max="34" width="3.875" style="2" hidden="1" customWidth="1"/>
    <col min="35" max="36" width="9" style="2" customWidth="1"/>
    <col min="37" max="16384" width="9" style="2"/>
  </cols>
  <sheetData>
    <row r="1" spans="1:34" ht="1.9" customHeight="1" thickBot="1" x14ac:dyDescent="0.2">
      <c r="A1" s="10"/>
      <c r="B1" s="10"/>
      <c r="C1" s="10"/>
      <c r="D1" s="10"/>
      <c r="E1" s="10"/>
      <c r="F1" s="10"/>
      <c r="G1" s="10"/>
      <c r="H1" s="10"/>
      <c r="I1" s="10"/>
      <c r="J1" s="10"/>
      <c r="K1" s="10"/>
      <c r="L1" s="10"/>
      <c r="M1" s="10"/>
      <c r="N1" s="10"/>
      <c r="O1" s="10"/>
      <c r="P1" s="10"/>
      <c r="Q1" s="10"/>
      <c r="R1" s="10"/>
      <c r="S1" s="10"/>
      <c r="T1" s="10"/>
      <c r="U1" s="10"/>
      <c r="V1" s="10"/>
      <c r="W1" s="18"/>
      <c r="X1" s="18"/>
      <c r="Y1" s="18"/>
      <c r="Z1" s="18"/>
      <c r="AA1" s="10"/>
      <c r="AB1" s="10"/>
      <c r="AC1" s="10"/>
      <c r="AD1" s="10"/>
      <c r="AE1" s="10"/>
      <c r="AF1" s="10"/>
      <c r="AG1" s="10"/>
      <c r="AH1" s="10"/>
    </row>
    <row r="2" spans="1:34" ht="25.5" customHeight="1" thickTop="1" thickBot="1" x14ac:dyDescent="0.2">
      <c r="B2" s="587" t="s">
        <v>103</v>
      </c>
      <c r="C2" s="588"/>
      <c r="D2" s="589"/>
      <c r="F2" s="269"/>
      <c r="G2" s="84" t="s">
        <v>57</v>
      </c>
      <c r="H2" s="270"/>
      <c r="I2" s="590" t="s">
        <v>104</v>
      </c>
      <c r="J2" s="591"/>
      <c r="K2" s="591"/>
      <c r="L2" s="591"/>
      <c r="M2" s="591"/>
      <c r="N2" s="591"/>
      <c r="O2" s="591"/>
      <c r="P2" s="592"/>
      <c r="Q2" s="271" t="s">
        <v>72</v>
      </c>
      <c r="R2" s="593" t="s">
        <v>73</v>
      </c>
      <c r="S2" s="593"/>
      <c r="T2" s="272" t="s">
        <v>74</v>
      </c>
      <c r="U2" s="273" t="s">
        <v>105</v>
      </c>
      <c r="V2" s="82"/>
      <c r="W2" s="82"/>
      <c r="X2" s="274"/>
      <c r="Y2" s="274"/>
      <c r="Z2" s="82"/>
      <c r="AA2" s="82"/>
      <c r="AB2" s="82"/>
      <c r="AC2" s="10"/>
      <c r="AD2" s="10"/>
      <c r="AE2" s="10"/>
      <c r="AF2" s="10"/>
      <c r="AG2" s="10"/>
      <c r="AH2" s="10"/>
    </row>
    <row r="3" spans="1:34" ht="9.75" customHeight="1" thickTop="1" x14ac:dyDescent="0.15">
      <c r="A3" s="8"/>
      <c r="B3" s="8"/>
      <c r="C3" s="8"/>
      <c r="D3" s="8"/>
      <c r="E3" s="8"/>
      <c r="F3" s="8"/>
      <c r="G3" s="8"/>
      <c r="H3" s="8"/>
      <c r="I3" s="8"/>
      <c r="J3" s="8"/>
      <c r="K3" s="8"/>
      <c r="L3" s="8"/>
      <c r="M3" s="8"/>
      <c r="N3" s="8"/>
      <c r="O3" s="8"/>
      <c r="P3" s="8"/>
      <c r="Q3" s="8"/>
      <c r="R3" s="8"/>
      <c r="S3" s="10"/>
      <c r="T3" s="10"/>
      <c r="U3" s="10"/>
      <c r="V3" s="10"/>
      <c r="W3" s="18"/>
      <c r="X3" s="18"/>
      <c r="Y3" s="18"/>
      <c r="Z3" s="18"/>
      <c r="AA3" s="10"/>
      <c r="AB3" s="10"/>
      <c r="AC3" s="10"/>
      <c r="AD3" s="10"/>
      <c r="AE3" s="10"/>
      <c r="AF3" s="10"/>
      <c r="AG3" s="10"/>
      <c r="AH3" s="10"/>
    </row>
    <row r="4" spans="1:34" ht="19.5" customHeight="1" thickBot="1" x14ac:dyDescent="0.2">
      <c r="A4" s="133"/>
      <c r="B4" s="133"/>
      <c r="C4" s="10"/>
      <c r="D4" s="10"/>
      <c r="E4" s="10"/>
      <c r="F4" s="10"/>
      <c r="G4" s="10"/>
      <c r="H4" s="135" t="s">
        <v>56</v>
      </c>
      <c r="I4" s="135"/>
      <c r="J4" s="594" t="s">
        <v>106</v>
      </c>
      <c r="K4" s="594"/>
      <c r="L4" s="594"/>
      <c r="M4" s="594"/>
      <c r="N4" s="594"/>
      <c r="O4" s="594"/>
      <c r="P4" s="147" t="s">
        <v>61</v>
      </c>
      <c r="Q4" s="8"/>
      <c r="R4" s="8"/>
      <c r="S4" s="10"/>
      <c r="T4" s="10"/>
      <c r="U4" s="10"/>
      <c r="V4" s="10"/>
      <c r="W4" s="18"/>
      <c r="X4" s="18"/>
      <c r="Y4" s="18"/>
      <c r="Z4" s="18"/>
      <c r="AA4" s="10"/>
      <c r="AB4" s="10"/>
      <c r="AC4" s="10"/>
      <c r="AD4" s="10"/>
      <c r="AE4" s="10"/>
      <c r="AF4" s="10"/>
      <c r="AG4" s="10"/>
      <c r="AH4" s="10"/>
    </row>
    <row r="5" spans="1:34" ht="25.5" customHeight="1" thickBot="1" x14ac:dyDescent="0.2">
      <c r="A5" s="127" t="s">
        <v>51</v>
      </c>
      <c r="B5" s="128"/>
      <c r="C5" s="128"/>
      <c r="D5" s="128"/>
      <c r="E5" s="128"/>
      <c r="F5" s="128"/>
      <c r="G5" s="167"/>
      <c r="H5" s="595"/>
      <c r="I5" s="596"/>
      <c r="J5" s="596"/>
      <c r="K5" s="596"/>
      <c r="L5" s="596"/>
      <c r="M5" s="596"/>
      <c r="N5" s="596"/>
      <c r="O5" s="596"/>
      <c r="P5" s="78"/>
      <c r="Q5" s="134"/>
      <c r="R5" s="557" t="s">
        <v>49</v>
      </c>
      <c r="S5" s="568"/>
      <c r="T5" s="568"/>
      <c r="U5" s="568"/>
      <c r="V5" s="558"/>
      <c r="W5" s="557" t="s">
        <v>50</v>
      </c>
      <c r="X5" s="558"/>
      <c r="Y5" s="559" t="s">
        <v>75</v>
      </c>
      <c r="Z5" s="560"/>
      <c r="AA5" s="560"/>
      <c r="AB5" s="561"/>
      <c r="AC5" s="10"/>
      <c r="AD5" s="10"/>
      <c r="AE5" s="10"/>
      <c r="AF5" s="10"/>
      <c r="AG5" s="10"/>
      <c r="AH5" s="10"/>
    </row>
    <row r="6" spans="1:34" s="3" customFormat="1" ht="22.15" customHeight="1" thickBot="1" x14ac:dyDescent="0.2">
      <c r="A6" s="129" t="s">
        <v>52</v>
      </c>
      <c r="B6" s="130"/>
      <c r="C6" s="130"/>
      <c r="D6" s="130"/>
      <c r="E6" s="130"/>
      <c r="F6" s="130"/>
      <c r="G6" s="169"/>
      <c r="H6" s="565"/>
      <c r="I6" s="566"/>
      <c r="J6" s="566"/>
      <c r="K6" s="566"/>
      <c r="L6" s="566"/>
      <c r="M6" s="566"/>
      <c r="N6" s="566"/>
      <c r="O6" s="566"/>
      <c r="P6" s="79"/>
      <c r="Q6" s="80"/>
      <c r="R6" s="148" t="s">
        <v>43</v>
      </c>
      <c r="S6" s="226" t="s">
        <v>78</v>
      </c>
      <c r="T6" s="567" t="s">
        <v>45</v>
      </c>
      <c r="U6" s="568"/>
      <c r="V6" s="558"/>
      <c r="W6" s="148" t="s">
        <v>46</v>
      </c>
      <c r="X6" s="150" t="s">
        <v>47</v>
      </c>
      <c r="Y6" s="562"/>
      <c r="Z6" s="563"/>
      <c r="AA6" s="563"/>
      <c r="AB6" s="564"/>
      <c r="AC6" s="22"/>
      <c r="AD6" s="22"/>
      <c r="AE6" s="22"/>
      <c r="AF6" s="22"/>
      <c r="AG6" s="22"/>
      <c r="AH6" s="22"/>
    </row>
    <row r="7" spans="1:34" s="3" customFormat="1" ht="22.15" customHeight="1" x14ac:dyDescent="0.15">
      <c r="A7" s="131" t="s">
        <v>54</v>
      </c>
      <c r="B7" s="132"/>
      <c r="C7" s="132"/>
      <c r="D7" s="132"/>
      <c r="E7" s="132"/>
      <c r="F7" s="132"/>
      <c r="G7" s="168"/>
      <c r="H7" s="565"/>
      <c r="I7" s="566"/>
      <c r="J7" s="566"/>
      <c r="K7" s="566"/>
      <c r="L7" s="566"/>
      <c r="M7" s="566"/>
      <c r="N7" s="566"/>
      <c r="O7" s="566"/>
      <c r="P7" s="7" t="s">
        <v>0</v>
      </c>
      <c r="Q7" s="80"/>
      <c r="R7" s="569">
        <f>COUNTA(C17:C56)</f>
        <v>5</v>
      </c>
      <c r="S7" s="571"/>
      <c r="T7" s="573">
        <f>R7+S7</f>
        <v>5</v>
      </c>
      <c r="U7" s="574"/>
      <c r="V7" s="575"/>
      <c r="W7" s="569">
        <f>COUNTA(G17:G56)+COUNTA(I17:I56)+COUNTA(K17:K56)+COUNTA(M17:M56)+COUNTA(O17:O56)+COUNTA(Q17:Q56)</f>
        <v>5</v>
      </c>
      <c r="X7" s="579">
        <f>COUNTA(S16:Z16)</f>
        <v>1</v>
      </c>
      <c r="Y7" s="581">
        <f>300*W7+500*X7</f>
        <v>2000</v>
      </c>
      <c r="Z7" s="582"/>
      <c r="AA7" s="582"/>
      <c r="AB7" s="583"/>
      <c r="AC7" s="22"/>
      <c r="AD7" s="22"/>
      <c r="AE7" s="22"/>
      <c r="AF7" s="22"/>
      <c r="AG7" s="22"/>
      <c r="AH7" s="22"/>
    </row>
    <row r="8" spans="1:34" s="3" customFormat="1" ht="22.15" customHeight="1" thickBot="1" x14ac:dyDescent="0.2">
      <c r="A8" s="142" t="s">
        <v>53</v>
      </c>
      <c r="B8" s="143"/>
      <c r="C8" s="143"/>
      <c r="D8" s="143"/>
      <c r="E8" s="143"/>
      <c r="F8" s="143"/>
      <c r="G8" s="144"/>
      <c r="H8" s="565"/>
      <c r="I8" s="566"/>
      <c r="J8" s="566"/>
      <c r="K8" s="566"/>
      <c r="L8" s="566"/>
      <c r="M8" s="566"/>
      <c r="N8" s="566"/>
      <c r="O8" s="566"/>
      <c r="P8" s="7" t="s">
        <v>0</v>
      </c>
      <c r="Q8" s="80"/>
      <c r="R8" s="570"/>
      <c r="S8" s="572"/>
      <c r="T8" s="576"/>
      <c r="U8" s="577"/>
      <c r="V8" s="578"/>
      <c r="W8" s="570"/>
      <c r="X8" s="580"/>
      <c r="Y8" s="584"/>
      <c r="Z8" s="585"/>
      <c r="AA8" s="585"/>
      <c r="AB8" s="586"/>
      <c r="AC8" s="80"/>
      <c r="AD8" s="22"/>
      <c r="AE8" s="22"/>
      <c r="AF8" s="22"/>
      <c r="AG8" s="22"/>
      <c r="AH8" s="22"/>
    </row>
    <row r="9" spans="1:34" s="3" customFormat="1" ht="22.15" customHeight="1" thickBot="1" x14ac:dyDescent="0.2">
      <c r="A9" s="139" t="s">
        <v>62</v>
      </c>
      <c r="B9" s="140"/>
      <c r="C9" s="140"/>
      <c r="D9" s="140"/>
      <c r="E9" s="140"/>
      <c r="F9" s="140"/>
      <c r="G9" s="145"/>
      <c r="H9" s="536"/>
      <c r="I9" s="537"/>
      <c r="J9" s="537"/>
      <c r="K9" s="537"/>
      <c r="L9" s="537"/>
      <c r="M9" s="537"/>
      <c r="N9" s="537"/>
      <c r="O9" s="537"/>
      <c r="P9" s="138"/>
      <c r="Q9" s="137"/>
      <c r="R9" s="219" t="s">
        <v>87</v>
      </c>
      <c r="S9" s="22"/>
      <c r="T9" s="22"/>
      <c r="U9" s="22"/>
      <c r="V9" s="22"/>
      <c r="W9" s="22"/>
      <c r="X9" s="22"/>
      <c r="Y9" s="22"/>
      <c r="Z9" s="22"/>
      <c r="AA9" s="22"/>
      <c r="AB9" s="22"/>
      <c r="AC9" s="80"/>
      <c r="AD9" s="22"/>
      <c r="AE9" s="22"/>
      <c r="AF9" s="22"/>
      <c r="AG9" s="22"/>
      <c r="AH9" s="22"/>
    </row>
    <row r="10" spans="1:34" s="3" customFormat="1" ht="21.75" customHeight="1" thickBot="1" x14ac:dyDescent="0.2">
      <c r="A10" s="136"/>
      <c r="B10" s="22"/>
      <c r="C10" s="22"/>
      <c r="D10" s="22"/>
      <c r="E10" s="22"/>
      <c r="F10" s="22"/>
      <c r="G10" s="22"/>
      <c r="H10" s="80"/>
      <c r="I10" s="80"/>
      <c r="J10" s="80"/>
      <c r="K10" s="80"/>
      <c r="L10" s="80"/>
      <c r="M10" s="80"/>
      <c r="N10" s="80"/>
      <c r="O10" s="80"/>
      <c r="P10" s="121"/>
      <c r="Q10" s="137"/>
      <c r="R10" s="155" t="s">
        <v>25</v>
      </c>
      <c r="S10" s="538"/>
      <c r="T10" s="539"/>
      <c r="U10" s="539"/>
      <c r="V10" s="218" t="s">
        <v>26</v>
      </c>
      <c r="W10" s="156" t="s">
        <v>25</v>
      </c>
      <c r="X10" s="538"/>
      <c r="Y10" s="539"/>
      <c r="Z10" s="539"/>
      <c r="AA10" s="540" t="s">
        <v>26</v>
      </c>
      <c r="AB10" s="541"/>
      <c r="AC10" s="80"/>
      <c r="AD10" s="22"/>
      <c r="AE10" s="22"/>
      <c r="AF10" s="22"/>
      <c r="AG10" s="22"/>
      <c r="AH10" s="22"/>
    </row>
    <row r="11" spans="1:34" ht="6" customHeight="1" thickBot="1" x14ac:dyDescent="0.2">
      <c r="A11" s="170"/>
      <c r="B11" s="81"/>
      <c r="C11" s="81"/>
      <c r="D11" s="81"/>
      <c r="E11" s="81"/>
      <c r="F11" s="170"/>
      <c r="G11" s="81"/>
      <c r="H11" s="81"/>
      <c r="I11" s="81"/>
      <c r="J11" s="81"/>
      <c r="K11" s="81"/>
      <c r="L11" s="81"/>
      <c r="M11" s="81"/>
      <c r="N11" s="81"/>
      <c r="O11" s="81"/>
      <c r="P11" s="81"/>
      <c r="Q11" s="81"/>
      <c r="R11" s="81"/>
      <c r="S11" s="81"/>
      <c r="T11" s="81"/>
      <c r="U11" s="81"/>
      <c r="V11" s="81"/>
      <c r="W11" s="81"/>
      <c r="X11" s="81"/>
      <c r="Y11" s="81"/>
      <c r="Z11" s="81"/>
      <c r="AA11" s="81"/>
      <c r="AB11" s="81"/>
      <c r="AC11" s="10"/>
      <c r="AD11" s="10"/>
      <c r="AE11" s="18"/>
      <c r="AF11" s="10"/>
      <c r="AG11" s="10"/>
      <c r="AH11" s="10"/>
    </row>
    <row r="12" spans="1:34" ht="24.75" customHeight="1" x14ac:dyDescent="0.15">
      <c r="A12" s="542" t="s">
        <v>1</v>
      </c>
      <c r="B12" s="545" t="s">
        <v>55</v>
      </c>
      <c r="C12" s="548" t="s">
        <v>2</v>
      </c>
      <c r="D12" s="551" t="s">
        <v>86</v>
      </c>
      <c r="E12" s="554" t="s">
        <v>3</v>
      </c>
      <c r="F12" s="124"/>
      <c r="G12" s="533" t="s">
        <v>4</v>
      </c>
      <c r="H12" s="534"/>
      <c r="I12" s="534"/>
      <c r="J12" s="534"/>
      <c r="K12" s="534"/>
      <c r="L12" s="534"/>
      <c r="M12" s="534"/>
      <c r="N12" s="534"/>
      <c r="O12" s="534"/>
      <c r="P12" s="534"/>
      <c r="Q12" s="534"/>
      <c r="R12" s="534"/>
      <c r="S12" s="534"/>
      <c r="T12" s="534"/>
      <c r="U12" s="534"/>
      <c r="V12" s="534"/>
      <c r="W12" s="534"/>
      <c r="X12" s="534"/>
      <c r="Y12" s="534"/>
      <c r="Z12" s="535"/>
      <c r="AA12" s="515" t="s">
        <v>65</v>
      </c>
      <c r="AB12" s="516"/>
      <c r="AC12" s="521" t="s">
        <v>64</v>
      </c>
      <c r="AD12" s="10"/>
      <c r="AE12" s="18"/>
      <c r="AF12" s="10"/>
      <c r="AG12" s="10"/>
      <c r="AH12" s="10"/>
    </row>
    <row r="13" spans="1:34" ht="15" customHeight="1" x14ac:dyDescent="0.15">
      <c r="A13" s="543"/>
      <c r="B13" s="546"/>
      <c r="C13" s="549"/>
      <c r="D13" s="552"/>
      <c r="E13" s="555"/>
      <c r="F13" s="123"/>
      <c r="G13" s="524" t="s">
        <v>6</v>
      </c>
      <c r="H13" s="525"/>
      <c r="I13" s="525"/>
      <c r="J13" s="525"/>
      <c r="K13" s="525"/>
      <c r="L13" s="525"/>
      <c r="M13" s="525"/>
      <c r="N13" s="526"/>
      <c r="O13" s="527" t="s">
        <v>107</v>
      </c>
      <c r="P13" s="528"/>
      <c r="Q13" s="528"/>
      <c r="R13" s="529"/>
      <c r="S13" s="530" t="s">
        <v>40</v>
      </c>
      <c r="T13" s="531"/>
      <c r="U13" s="531"/>
      <c r="V13" s="531"/>
      <c r="W13" s="531"/>
      <c r="X13" s="531"/>
      <c r="Y13" s="531"/>
      <c r="Z13" s="532"/>
      <c r="AA13" s="517"/>
      <c r="AB13" s="518"/>
      <c r="AC13" s="522"/>
      <c r="AD13" s="10"/>
      <c r="AE13" s="18"/>
      <c r="AF13" s="10"/>
      <c r="AG13" s="10"/>
      <c r="AH13" s="10"/>
    </row>
    <row r="14" spans="1:34" ht="15" customHeight="1" thickBot="1" x14ac:dyDescent="0.2">
      <c r="A14" s="543"/>
      <c r="B14" s="546"/>
      <c r="C14" s="549"/>
      <c r="D14" s="552"/>
      <c r="E14" s="555"/>
      <c r="F14" s="126"/>
      <c r="G14" s="509" t="s">
        <v>8</v>
      </c>
      <c r="H14" s="509" t="s">
        <v>9</v>
      </c>
      <c r="I14" s="509" t="s">
        <v>8</v>
      </c>
      <c r="J14" s="509" t="s">
        <v>9</v>
      </c>
      <c r="K14" s="509" t="s">
        <v>8</v>
      </c>
      <c r="L14" s="509" t="s">
        <v>9</v>
      </c>
      <c r="M14" s="509" t="s">
        <v>8</v>
      </c>
      <c r="N14" s="509" t="s">
        <v>9</v>
      </c>
      <c r="O14" s="509" t="s">
        <v>8</v>
      </c>
      <c r="P14" s="509" t="s">
        <v>9</v>
      </c>
      <c r="Q14" s="509" t="s">
        <v>8</v>
      </c>
      <c r="R14" s="512" t="s">
        <v>9</v>
      </c>
      <c r="S14" s="11" t="s">
        <v>10</v>
      </c>
      <c r="T14" s="11" t="s">
        <v>11</v>
      </c>
      <c r="U14" s="11" t="s">
        <v>12</v>
      </c>
      <c r="V14" s="11" t="s">
        <v>39</v>
      </c>
      <c r="W14" s="11" t="s">
        <v>108</v>
      </c>
      <c r="X14" s="11" t="s">
        <v>109</v>
      </c>
      <c r="Y14" s="11" t="s">
        <v>110</v>
      </c>
      <c r="Z14" s="11" t="s">
        <v>111</v>
      </c>
      <c r="AA14" s="517"/>
      <c r="AB14" s="518"/>
      <c r="AC14" s="522"/>
      <c r="AD14" s="10"/>
      <c r="AE14" s="18"/>
      <c r="AF14" s="10"/>
      <c r="AG14" s="10"/>
      <c r="AH14" s="10"/>
    </row>
    <row r="15" spans="1:34" ht="15" customHeight="1" thickTop="1" thickBot="1" x14ac:dyDescent="0.2">
      <c r="A15" s="543"/>
      <c r="B15" s="546"/>
      <c r="C15" s="549"/>
      <c r="D15" s="552"/>
      <c r="E15" s="555"/>
      <c r="F15" s="126" t="s">
        <v>13</v>
      </c>
      <c r="G15" s="510"/>
      <c r="H15" s="510"/>
      <c r="I15" s="510"/>
      <c r="J15" s="510"/>
      <c r="K15" s="510"/>
      <c r="L15" s="510"/>
      <c r="M15" s="510"/>
      <c r="N15" s="510"/>
      <c r="O15" s="510"/>
      <c r="P15" s="510"/>
      <c r="Q15" s="510"/>
      <c r="R15" s="510"/>
      <c r="S15" s="12" t="s">
        <v>14</v>
      </c>
      <c r="T15" s="12" t="s">
        <v>14</v>
      </c>
      <c r="U15" s="13" t="s">
        <v>14</v>
      </c>
      <c r="V15" s="13" t="s">
        <v>14</v>
      </c>
      <c r="W15" s="13" t="s">
        <v>14</v>
      </c>
      <c r="X15" s="13" t="s">
        <v>14</v>
      </c>
      <c r="Y15" s="13" t="s">
        <v>14</v>
      </c>
      <c r="Z15" s="13" t="s">
        <v>14</v>
      </c>
      <c r="AA15" s="517"/>
      <c r="AB15" s="518"/>
      <c r="AC15" s="522"/>
      <c r="AD15" s="10"/>
      <c r="AE15" s="18"/>
      <c r="AF15" s="10"/>
      <c r="AG15" s="10"/>
      <c r="AH15" s="10"/>
    </row>
    <row r="16" spans="1:34" ht="15" customHeight="1" thickTop="1" thickBot="1" x14ac:dyDescent="0.2">
      <c r="A16" s="544"/>
      <c r="B16" s="547"/>
      <c r="C16" s="550"/>
      <c r="D16" s="553"/>
      <c r="E16" s="556"/>
      <c r="F16" s="126"/>
      <c r="G16" s="511"/>
      <c r="H16" s="511"/>
      <c r="I16" s="511"/>
      <c r="J16" s="511"/>
      <c r="K16" s="511"/>
      <c r="L16" s="511"/>
      <c r="M16" s="511"/>
      <c r="N16" s="511"/>
      <c r="O16" s="511"/>
      <c r="P16" s="511"/>
      <c r="Q16" s="511"/>
      <c r="R16" s="511"/>
      <c r="S16" s="5">
        <v>5922</v>
      </c>
      <c r="T16" s="5"/>
      <c r="U16" s="5"/>
      <c r="V16" s="5"/>
      <c r="W16" s="5"/>
      <c r="X16" s="5"/>
      <c r="Y16" s="5"/>
      <c r="Z16" s="5"/>
      <c r="AA16" s="519"/>
      <c r="AB16" s="520"/>
      <c r="AC16" s="523"/>
      <c r="AD16" s="10"/>
      <c r="AE16" s="18"/>
      <c r="AF16" s="10"/>
      <c r="AG16" s="10"/>
      <c r="AH16" s="10"/>
    </row>
    <row r="17" spans="1:34" s="232" customFormat="1" ht="22.5" customHeight="1" thickTop="1" x14ac:dyDescent="0.15">
      <c r="A17" s="227">
        <v>1</v>
      </c>
      <c r="B17" s="228">
        <v>100</v>
      </c>
      <c r="C17" s="256" t="s" ph="1">
        <v>88</v>
      </c>
      <c r="D17" s="285" t="s">
        <v>112</v>
      </c>
      <c r="E17" s="289">
        <v>2</v>
      </c>
      <c r="F17" s="257"/>
      <c r="G17" s="258">
        <v>100</v>
      </c>
      <c r="H17" s="259">
        <v>1259</v>
      </c>
      <c r="I17" s="258"/>
      <c r="J17" s="259"/>
      <c r="K17" s="258"/>
      <c r="L17" s="259"/>
      <c r="M17" s="258"/>
      <c r="N17" s="259"/>
      <c r="O17" s="260" t="s">
        <v>113</v>
      </c>
      <c r="P17" s="261">
        <v>165</v>
      </c>
      <c r="Q17" s="260"/>
      <c r="R17" s="262"/>
      <c r="S17" s="263" t="s">
        <v>60</v>
      </c>
      <c r="T17" s="264"/>
      <c r="U17" s="264"/>
      <c r="V17" s="264"/>
      <c r="W17" s="264"/>
      <c r="X17" s="264"/>
      <c r="Y17" s="264"/>
      <c r="Z17" s="264"/>
      <c r="AA17" s="513"/>
      <c r="AB17" s="514"/>
      <c r="AC17" s="223"/>
      <c r="AD17" s="220">
        <v>0</v>
      </c>
      <c r="AE17" s="229">
        <v>100</v>
      </c>
      <c r="AF17" s="230" t="s">
        <v>113</v>
      </c>
      <c r="AG17" s="231" t="s">
        <v>17</v>
      </c>
      <c r="AH17" s="220"/>
    </row>
    <row r="18" spans="1:34" s="232" customFormat="1" ht="22.5" customHeight="1" x14ac:dyDescent="0.15">
      <c r="A18" s="227">
        <v>2</v>
      </c>
      <c r="B18" s="233">
        <v>101</v>
      </c>
      <c r="C18" s="240" t="s" ph="1">
        <v>89</v>
      </c>
      <c r="D18" s="285" t="s">
        <v>114</v>
      </c>
      <c r="E18" s="290">
        <v>1</v>
      </c>
      <c r="F18" s="282"/>
      <c r="G18" s="234">
        <v>1500</v>
      </c>
      <c r="H18" s="235">
        <v>43025</v>
      </c>
      <c r="I18" s="234"/>
      <c r="J18" s="235"/>
      <c r="K18" s="234"/>
      <c r="L18" s="235"/>
      <c r="M18" s="234"/>
      <c r="N18" s="235"/>
      <c r="O18" s="236" t="s">
        <v>115</v>
      </c>
      <c r="P18" s="237">
        <v>812</v>
      </c>
      <c r="Q18" s="236"/>
      <c r="R18" s="265"/>
      <c r="S18" s="263" t="s">
        <v>60</v>
      </c>
      <c r="T18" s="264"/>
      <c r="U18" s="264"/>
      <c r="V18" s="264"/>
      <c r="W18" s="264"/>
      <c r="X18" s="264"/>
      <c r="Y18" s="264"/>
      <c r="Z18" s="264"/>
      <c r="AA18" s="503"/>
      <c r="AB18" s="504"/>
      <c r="AC18" s="224"/>
      <c r="AD18" s="220">
        <v>0</v>
      </c>
      <c r="AE18" s="229">
        <v>400</v>
      </c>
      <c r="AF18" s="230" t="s">
        <v>116</v>
      </c>
      <c r="AG18" s="239"/>
      <c r="AH18" s="220"/>
    </row>
    <row r="19" spans="1:34" s="232" customFormat="1" ht="22.5" customHeight="1" x14ac:dyDescent="0.15">
      <c r="A19" s="227">
        <v>3</v>
      </c>
      <c r="B19" s="233">
        <v>102</v>
      </c>
      <c r="C19" s="240" t="s" ph="1">
        <v>90</v>
      </c>
      <c r="D19" s="285" t="s">
        <v>114</v>
      </c>
      <c r="E19" s="282">
        <v>3</v>
      </c>
      <c r="F19" s="282"/>
      <c r="G19" s="234" t="s">
        <v>117</v>
      </c>
      <c r="H19" s="235">
        <v>1723</v>
      </c>
      <c r="I19" s="234"/>
      <c r="J19" s="235"/>
      <c r="K19" s="234"/>
      <c r="L19" s="235"/>
      <c r="M19" s="234"/>
      <c r="N19" s="235"/>
      <c r="O19" s="236"/>
      <c r="P19" s="237"/>
      <c r="Q19" s="236"/>
      <c r="R19" s="265"/>
      <c r="S19" s="263" t="s">
        <v>60</v>
      </c>
      <c r="T19" s="264"/>
      <c r="U19" s="264"/>
      <c r="V19" s="264"/>
      <c r="W19" s="264"/>
      <c r="X19" s="264"/>
      <c r="Y19" s="264"/>
      <c r="Z19" s="264"/>
      <c r="AA19" s="503"/>
      <c r="AB19" s="504"/>
      <c r="AC19" s="224"/>
      <c r="AD19" s="220">
        <v>0</v>
      </c>
      <c r="AE19" s="229">
        <v>1500</v>
      </c>
      <c r="AF19" s="239" t="s">
        <v>115</v>
      </c>
      <c r="AG19" s="284" t="s">
        <v>112</v>
      </c>
      <c r="AH19" s="220"/>
    </row>
    <row r="20" spans="1:34" s="232" customFormat="1" ht="22.5" customHeight="1" x14ac:dyDescent="0.15">
      <c r="A20" s="227">
        <v>4</v>
      </c>
      <c r="B20" s="233">
        <v>103</v>
      </c>
      <c r="C20" s="240" t="s" ph="1">
        <v>91</v>
      </c>
      <c r="D20" s="285" t="s">
        <v>114</v>
      </c>
      <c r="E20" s="282">
        <v>2</v>
      </c>
      <c r="F20" s="282"/>
      <c r="G20" s="234"/>
      <c r="H20" s="235"/>
      <c r="I20" s="234"/>
      <c r="J20" s="235"/>
      <c r="K20" s="234"/>
      <c r="L20" s="235"/>
      <c r="M20" s="234"/>
      <c r="N20" s="235"/>
      <c r="O20" s="236"/>
      <c r="P20" s="237"/>
      <c r="Q20" s="236"/>
      <c r="R20" s="265"/>
      <c r="S20" s="263" t="s">
        <v>60</v>
      </c>
      <c r="T20" s="264"/>
      <c r="U20" s="264"/>
      <c r="V20" s="264"/>
      <c r="W20" s="264"/>
      <c r="X20" s="264"/>
      <c r="Y20" s="264"/>
      <c r="Z20" s="264"/>
      <c r="AA20" s="503"/>
      <c r="AB20" s="504"/>
      <c r="AC20" s="224"/>
      <c r="AD20" s="220">
        <v>0</v>
      </c>
      <c r="AE20" s="229">
        <v>3000</v>
      </c>
      <c r="AF20" s="239"/>
      <c r="AG20" s="11" t="s">
        <v>114</v>
      </c>
      <c r="AH20" s="220"/>
    </row>
    <row r="21" spans="1:34" s="232" customFormat="1" ht="22.5" customHeight="1" x14ac:dyDescent="0.15">
      <c r="A21" s="227">
        <v>5</v>
      </c>
      <c r="B21" s="233">
        <v>104</v>
      </c>
      <c r="C21" s="240" t="s" ph="1">
        <v>92</v>
      </c>
      <c r="D21" s="285" t="s">
        <v>112</v>
      </c>
      <c r="E21" s="282"/>
      <c r="F21" s="282"/>
      <c r="G21" s="234"/>
      <c r="H21" s="235"/>
      <c r="I21" s="234"/>
      <c r="J21" s="235"/>
      <c r="K21" s="234"/>
      <c r="L21" s="235"/>
      <c r="M21" s="234"/>
      <c r="N21" s="235"/>
      <c r="O21" s="236"/>
      <c r="P21" s="237"/>
      <c r="Q21" s="236"/>
      <c r="R21" s="265"/>
      <c r="S21" s="263"/>
      <c r="T21" s="264"/>
      <c r="U21" s="264"/>
      <c r="V21" s="264"/>
      <c r="W21" s="264"/>
      <c r="X21" s="264"/>
      <c r="Y21" s="264"/>
      <c r="Z21" s="264"/>
      <c r="AA21" s="503"/>
      <c r="AB21" s="504"/>
      <c r="AC21" s="224"/>
      <c r="AD21" s="220">
        <v>0</v>
      </c>
      <c r="AE21" s="229" t="s">
        <v>79</v>
      </c>
      <c r="AF21" s="239"/>
      <c r="AG21" s="11"/>
      <c r="AH21" s="220"/>
    </row>
    <row r="22" spans="1:34" s="232" customFormat="1" ht="22.5" customHeight="1" x14ac:dyDescent="0.15">
      <c r="A22" s="227">
        <v>6</v>
      </c>
      <c r="B22" s="233"/>
      <c r="C22" s="240" ph="1"/>
      <c r="D22" s="285"/>
      <c r="E22" s="282"/>
      <c r="F22" s="282"/>
      <c r="G22" s="234"/>
      <c r="H22" s="235"/>
      <c r="I22" s="234"/>
      <c r="J22" s="235"/>
      <c r="K22" s="234"/>
      <c r="L22" s="235"/>
      <c r="M22" s="234"/>
      <c r="N22" s="235"/>
      <c r="O22" s="236"/>
      <c r="P22" s="237"/>
      <c r="Q22" s="236"/>
      <c r="R22" s="265"/>
      <c r="S22" s="263"/>
      <c r="T22" s="264"/>
      <c r="U22" s="264"/>
      <c r="V22" s="264"/>
      <c r="W22" s="264"/>
      <c r="X22" s="264"/>
      <c r="Y22" s="264"/>
      <c r="Z22" s="264"/>
      <c r="AA22" s="503"/>
      <c r="AB22" s="504"/>
      <c r="AC22" s="224"/>
      <c r="AD22" s="220">
        <v>0</v>
      </c>
      <c r="AE22" s="229"/>
      <c r="AF22" s="230"/>
      <c r="AG22" s="11"/>
      <c r="AH22" s="220"/>
    </row>
    <row r="23" spans="1:34" s="232" customFormat="1" ht="22.5" customHeight="1" x14ac:dyDescent="0.15">
      <c r="A23" s="227">
        <v>7</v>
      </c>
      <c r="B23" s="233"/>
      <c r="C23" s="240" ph="1"/>
      <c r="D23" s="285"/>
      <c r="E23" s="282"/>
      <c r="F23" s="282"/>
      <c r="G23" s="234"/>
      <c r="H23" s="235"/>
      <c r="I23" s="234"/>
      <c r="J23" s="235"/>
      <c r="K23" s="234"/>
      <c r="L23" s="235"/>
      <c r="M23" s="234"/>
      <c r="N23" s="235"/>
      <c r="O23" s="236"/>
      <c r="P23" s="237"/>
      <c r="Q23" s="236"/>
      <c r="R23" s="265"/>
      <c r="S23" s="263"/>
      <c r="T23" s="264"/>
      <c r="U23" s="264"/>
      <c r="V23" s="264"/>
      <c r="W23" s="264"/>
      <c r="X23" s="264"/>
      <c r="Y23" s="264"/>
      <c r="Z23" s="264"/>
      <c r="AA23" s="503"/>
      <c r="AB23" s="504"/>
      <c r="AC23" s="224"/>
      <c r="AD23" s="220">
        <v>0</v>
      </c>
      <c r="AE23" s="229"/>
      <c r="AF23" s="11"/>
      <c r="AG23" s="11"/>
      <c r="AH23" s="220"/>
    </row>
    <row r="24" spans="1:34" s="232" customFormat="1" ht="22.5" customHeight="1" x14ac:dyDescent="0.15">
      <c r="A24" s="227">
        <v>8</v>
      </c>
      <c r="B24" s="233"/>
      <c r="C24" s="240" ph="1"/>
      <c r="D24" s="285"/>
      <c r="E24" s="282"/>
      <c r="F24" s="282"/>
      <c r="G24" s="234"/>
      <c r="H24" s="235"/>
      <c r="I24" s="234"/>
      <c r="J24" s="235"/>
      <c r="K24" s="234"/>
      <c r="L24" s="235"/>
      <c r="M24" s="234"/>
      <c r="N24" s="235"/>
      <c r="O24" s="236"/>
      <c r="P24" s="237"/>
      <c r="Q24" s="236"/>
      <c r="R24" s="265"/>
      <c r="S24" s="263"/>
      <c r="T24" s="264"/>
      <c r="U24" s="264"/>
      <c r="V24" s="264"/>
      <c r="W24" s="264"/>
      <c r="X24" s="264"/>
      <c r="Y24" s="264"/>
      <c r="Z24" s="264"/>
      <c r="AA24" s="503"/>
      <c r="AB24" s="504"/>
      <c r="AC24" s="224"/>
      <c r="AD24" s="220">
        <v>0</v>
      </c>
      <c r="AE24" s="229"/>
      <c r="AF24" s="239"/>
      <c r="AG24" s="239"/>
      <c r="AH24" s="220"/>
    </row>
    <row r="25" spans="1:34" s="232" customFormat="1" ht="22.5" customHeight="1" x14ac:dyDescent="0.15">
      <c r="A25" s="227">
        <v>9</v>
      </c>
      <c r="B25" s="233"/>
      <c r="C25" s="240" ph="1"/>
      <c r="D25" s="285"/>
      <c r="E25" s="282"/>
      <c r="F25" s="282"/>
      <c r="G25" s="234"/>
      <c r="H25" s="235"/>
      <c r="I25" s="234"/>
      <c r="J25" s="235"/>
      <c r="K25" s="234"/>
      <c r="L25" s="235"/>
      <c r="M25" s="234"/>
      <c r="N25" s="235"/>
      <c r="O25" s="236"/>
      <c r="P25" s="237"/>
      <c r="Q25" s="236"/>
      <c r="R25" s="265"/>
      <c r="S25" s="263"/>
      <c r="T25" s="264"/>
      <c r="U25" s="264"/>
      <c r="V25" s="264"/>
      <c r="W25" s="264"/>
      <c r="X25" s="264"/>
      <c r="Y25" s="264"/>
      <c r="Z25" s="264"/>
      <c r="AA25" s="503"/>
      <c r="AB25" s="504"/>
      <c r="AC25" s="224"/>
      <c r="AD25" s="220">
        <v>0</v>
      </c>
      <c r="AE25" s="229"/>
      <c r="AF25" s="239"/>
      <c r="AG25" s="239"/>
      <c r="AH25" s="220"/>
    </row>
    <row r="26" spans="1:34" s="232" customFormat="1" ht="22.5" customHeight="1" x14ac:dyDescent="0.15">
      <c r="A26" s="227">
        <v>10</v>
      </c>
      <c r="B26" s="233"/>
      <c r="C26" s="240" ph="1"/>
      <c r="D26" s="285"/>
      <c r="E26" s="282"/>
      <c r="F26" s="282"/>
      <c r="G26" s="234"/>
      <c r="H26" s="235"/>
      <c r="I26" s="234"/>
      <c r="J26" s="235"/>
      <c r="K26" s="234"/>
      <c r="L26" s="235"/>
      <c r="M26" s="234"/>
      <c r="N26" s="235"/>
      <c r="O26" s="236"/>
      <c r="P26" s="237"/>
      <c r="Q26" s="236"/>
      <c r="R26" s="265"/>
      <c r="S26" s="263"/>
      <c r="T26" s="264"/>
      <c r="U26" s="264"/>
      <c r="V26" s="264"/>
      <c r="W26" s="264"/>
      <c r="X26" s="264"/>
      <c r="Y26" s="264"/>
      <c r="Z26" s="264"/>
      <c r="AA26" s="503"/>
      <c r="AB26" s="504"/>
      <c r="AC26" s="224"/>
      <c r="AD26" s="220">
        <v>0</v>
      </c>
      <c r="AE26" s="229"/>
      <c r="AF26" s="239"/>
      <c r="AG26" s="239"/>
      <c r="AH26" s="220"/>
    </row>
    <row r="27" spans="1:34" s="232" customFormat="1" ht="22.5" customHeight="1" x14ac:dyDescent="0.15">
      <c r="A27" s="227">
        <v>11</v>
      </c>
      <c r="B27" s="233"/>
      <c r="C27" s="240" ph="1"/>
      <c r="D27" s="285"/>
      <c r="E27" s="282"/>
      <c r="F27" s="282"/>
      <c r="G27" s="234"/>
      <c r="H27" s="235"/>
      <c r="I27" s="234"/>
      <c r="J27" s="235"/>
      <c r="K27" s="234"/>
      <c r="L27" s="235"/>
      <c r="M27" s="234"/>
      <c r="N27" s="235"/>
      <c r="O27" s="236"/>
      <c r="P27" s="237"/>
      <c r="Q27" s="236"/>
      <c r="R27" s="265"/>
      <c r="S27" s="263"/>
      <c r="T27" s="264"/>
      <c r="U27" s="264"/>
      <c r="V27" s="264"/>
      <c r="W27" s="264"/>
      <c r="X27" s="264"/>
      <c r="Y27" s="264"/>
      <c r="Z27" s="264"/>
      <c r="AA27" s="503"/>
      <c r="AB27" s="504"/>
      <c r="AC27" s="224"/>
      <c r="AD27" s="220">
        <v>0</v>
      </c>
      <c r="AE27" s="229"/>
      <c r="AF27" s="239"/>
      <c r="AG27" s="239"/>
      <c r="AH27" s="220"/>
    </row>
    <row r="28" spans="1:34" s="232" customFormat="1" ht="22.5" customHeight="1" x14ac:dyDescent="0.15">
      <c r="A28" s="227">
        <v>12</v>
      </c>
      <c r="B28" s="233"/>
      <c r="C28" s="240" ph="1"/>
      <c r="D28" s="285"/>
      <c r="E28" s="282"/>
      <c r="F28" s="282"/>
      <c r="G28" s="234"/>
      <c r="H28" s="235"/>
      <c r="I28" s="234"/>
      <c r="J28" s="235"/>
      <c r="K28" s="234"/>
      <c r="L28" s="235"/>
      <c r="M28" s="234"/>
      <c r="N28" s="235"/>
      <c r="O28" s="236"/>
      <c r="P28" s="237"/>
      <c r="Q28" s="236"/>
      <c r="R28" s="265"/>
      <c r="S28" s="263"/>
      <c r="T28" s="264"/>
      <c r="U28" s="264"/>
      <c r="V28" s="264"/>
      <c r="W28" s="264"/>
      <c r="X28" s="264"/>
      <c r="Y28" s="264"/>
      <c r="Z28" s="264"/>
      <c r="AA28" s="503"/>
      <c r="AB28" s="504"/>
      <c r="AC28" s="224"/>
      <c r="AD28" s="220">
        <v>0</v>
      </c>
      <c r="AE28" s="229"/>
      <c r="AF28" s="239"/>
      <c r="AG28" s="239"/>
      <c r="AH28" s="220"/>
    </row>
    <row r="29" spans="1:34" s="232" customFormat="1" ht="22.5" customHeight="1" x14ac:dyDescent="0.15">
      <c r="A29" s="227">
        <v>13</v>
      </c>
      <c r="B29" s="233"/>
      <c r="C29" s="240" ph="1"/>
      <c r="D29" s="285"/>
      <c r="E29" s="282"/>
      <c r="F29" s="282"/>
      <c r="G29" s="234"/>
      <c r="H29" s="235"/>
      <c r="I29" s="234"/>
      <c r="J29" s="235"/>
      <c r="K29" s="234"/>
      <c r="L29" s="235"/>
      <c r="M29" s="234"/>
      <c r="N29" s="235"/>
      <c r="O29" s="236"/>
      <c r="P29" s="237"/>
      <c r="Q29" s="236"/>
      <c r="R29" s="265"/>
      <c r="S29" s="263"/>
      <c r="T29" s="264"/>
      <c r="U29" s="264"/>
      <c r="V29" s="264"/>
      <c r="W29" s="264"/>
      <c r="X29" s="264"/>
      <c r="Y29" s="264"/>
      <c r="Z29" s="264"/>
      <c r="AA29" s="503"/>
      <c r="AB29" s="504"/>
      <c r="AC29" s="224"/>
      <c r="AD29" s="220">
        <v>0</v>
      </c>
      <c r="AE29" s="241"/>
      <c r="AF29" s="239"/>
      <c r="AG29" s="239"/>
      <c r="AH29" s="220"/>
    </row>
    <row r="30" spans="1:34" s="232" customFormat="1" ht="22.5" customHeight="1" x14ac:dyDescent="0.15">
      <c r="A30" s="227">
        <v>14</v>
      </c>
      <c r="B30" s="233"/>
      <c r="C30" s="240" ph="1"/>
      <c r="D30" s="285"/>
      <c r="E30" s="282"/>
      <c r="F30" s="282"/>
      <c r="G30" s="234"/>
      <c r="H30" s="235"/>
      <c r="I30" s="234"/>
      <c r="J30" s="235"/>
      <c r="K30" s="234"/>
      <c r="L30" s="235"/>
      <c r="M30" s="234"/>
      <c r="N30" s="235"/>
      <c r="O30" s="236"/>
      <c r="P30" s="237"/>
      <c r="Q30" s="236"/>
      <c r="R30" s="265"/>
      <c r="S30" s="263"/>
      <c r="T30" s="264"/>
      <c r="U30" s="264"/>
      <c r="V30" s="264"/>
      <c r="W30" s="264"/>
      <c r="X30" s="264"/>
      <c r="Y30" s="264"/>
      <c r="Z30" s="264"/>
      <c r="AA30" s="503"/>
      <c r="AB30" s="504"/>
      <c r="AC30" s="224"/>
      <c r="AD30" s="220">
        <v>0</v>
      </c>
      <c r="AE30" s="241"/>
      <c r="AF30" s="239"/>
      <c r="AG30" s="239"/>
      <c r="AH30" s="220"/>
    </row>
    <row r="31" spans="1:34" s="232" customFormat="1" ht="22.5" customHeight="1" thickBot="1" x14ac:dyDescent="0.2">
      <c r="A31" s="275">
        <v>15</v>
      </c>
      <c r="B31" s="242"/>
      <c r="C31" s="243" ph="1"/>
      <c r="D31" s="287"/>
      <c r="E31" s="283"/>
      <c r="F31" s="283"/>
      <c r="G31" s="286"/>
      <c r="H31" s="244"/>
      <c r="I31" s="286"/>
      <c r="J31" s="244"/>
      <c r="K31" s="286"/>
      <c r="L31" s="244"/>
      <c r="M31" s="286"/>
      <c r="N31" s="244"/>
      <c r="O31" s="245"/>
      <c r="P31" s="246"/>
      <c r="Q31" s="245"/>
      <c r="R31" s="266"/>
      <c r="S31" s="267"/>
      <c r="T31" s="247"/>
      <c r="U31" s="247"/>
      <c r="V31" s="247"/>
      <c r="W31" s="247"/>
      <c r="X31" s="247"/>
      <c r="Y31" s="247"/>
      <c r="Z31" s="247"/>
      <c r="AA31" s="501"/>
      <c r="AB31" s="502"/>
      <c r="AC31" s="225"/>
      <c r="AD31" s="220">
        <v>0</v>
      </c>
      <c r="AE31" s="248"/>
      <c r="AF31" s="249"/>
      <c r="AG31" s="249"/>
      <c r="AH31" s="220"/>
    </row>
    <row r="32" spans="1:34" s="232" customFormat="1" ht="22.5" customHeight="1" x14ac:dyDescent="0.15">
      <c r="A32" s="276">
        <v>16</v>
      </c>
      <c r="B32" s="277"/>
      <c r="C32" s="469" ph="1"/>
      <c r="D32" s="470"/>
      <c r="E32" s="288"/>
      <c r="F32" s="471"/>
      <c r="G32" s="472"/>
      <c r="H32" s="473"/>
      <c r="I32" s="472"/>
      <c r="J32" s="473"/>
      <c r="K32" s="472"/>
      <c r="L32" s="473"/>
      <c r="M32" s="472"/>
      <c r="N32" s="473"/>
      <c r="O32" s="474"/>
      <c r="P32" s="475"/>
      <c r="Q32" s="474"/>
      <c r="R32" s="278"/>
      <c r="S32" s="279"/>
      <c r="T32" s="280"/>
      <c r="U32" s="280"/>
      <c r="V32" s="280"/>
      <c r="W32" s="280"/>
      <c r="X32" s="280"/>
      <c r="Y32" s="280"/>
      <c r="Z32" s="280"/>
      <c r="AA32" s="507"/>
      <c r="AB32" s="508"/>
      <c r="AC32" s="281"/>
      <c r="AD32" s="220">
        <v>0</v>
      </c>
      <c r="AE32" s="248"/>
      <c r="AF32" s="249"/>
      <c r="AG32" s="249"/>
      <c r="AH32" s="220"/>
    </row>
    <row r="33" spans="1:34" s="232" customFormat="1" ht="22.5" customHeight="1" x14ac:dyDescent="0.15">
      <c r="A33" s="250">
        <v>17</v>
      </c>
      <c r="B33" s="233"/>
      <c r="C33" s="240" ph="1"/>
      <c r="D33" s="285"/>
      <c r="E33" s="282"/>
      <c r="F33" s="282"/>
      <c r="G33" s="234"/>
      <c r="H33" s="235"/>
      <c r="I33" s="234"/>
      <c r="J33" s="235"/>
      <c r="K33" s="234"/>
      <c r="L33" s="235"/>
      <c r="M33" s="234"/>
      <c r="N33" s="235"/>
      <c r="O33" s="236"/>
      <c r="P33" s="237"/>
      <c r="Q33" s="236"/>
      <c r="R33" s="265"/>
      <c r="S33" s="268"/>
      <c r="T33" s="238"/>
      <c r="U33" s="238"/>
      <c r="V33" s="238"/>
      <c r="W33" s="238"/>
      <c r="X33" s="238"/>
      <c r="Y33" s="238"/>
      <c r="Z33" s="238"/>
      <c r="AA33" s="503"/>
      <c r="AB33" s="504"/>
      <c r="AC33" s="224"/>
      <c r="AD33" s="220">
        <v>0</v>
      </c>
      <c r="AE33" s="251"/>
      <c r="AF33" s="252"/>
      <c r="AG33" s="252"/>
      <c r="AH33" s="220"/>
    </row>
    <row r="34" spans="1:34" s="232" customFormat="1" ht="22.5" customHeight="1" x14ac:dyDescent="0.15">
      <c r="A34" s="250">
        <v>18</v>
      </c>
      <c r="B34" s="233"/>
      <c r="C34" s="240" ph="1"/>
      <c r="D34" s="285"/>
      <c r="E34" s="282"/>
      <c r="F34" s="282"/>
      <c r="G34" s="234"/>
      <c r="H34" s="235"/>
      <c r="I34" s="234"/>
      <c r="J34" s="235"/>
      <c r="K34" s="234"/>
      <c r="L34" s="235"/>
      <c r="M34" s="234"/>
      <c r="N34" s="235"/>
      <c r="O34" s="236"/>
      <c r="P34" s="237"/>
      <c r="Q34" s="236"/>
      <c r="R34" s="265"/>
      <c r="S34" s="268"/>
      <c r="T34" s="238"/>
      <c r="U34" s="238"/>
      <c r="V34" s="238"/>
      <c r="W34" s="238"/>
      <c r="X34" s="238"/>
      <c r="Y34" s="238"/>
      <c r="Z34" s="238"/>
      <c r="AA34" s="503"/>
      <c r="AB34" s="504"/>
      <c r="AC34" s="224"/>
      <c r="AD34" s="220">
        <v>0</v>
      </c>
      <c r="AE34" s="251"/>
      <c r="AF34" s="252"/>
      <c r="AG34" s="252"/>
      <c r="AH34" s="220"/>
    </row>
    <row r="35" spans="1:34" s="232" customFormat="1" ht="22.5" customHeight="1" x14ac:dyDescent="0.15">
      <c r="A35" s="227">
        <v>19</v>
      </c>
      <c r="B35" s="233"/>
      <c r="C35" s="240" ph="1"/>
      <c r="D35" s="285"/>
      <c r="E35" s="282"/>
      <c r="F35" s="282"/>
      <c r="G35" s="234"/>
      <c r="H35" s="235"/>
      <c r="I35" s="234"/>
      <c r="J35" s="235"/>
      <c r="K35" s="234"/>
      <c r="L35" s="235"/>
      <c r="M35" s="234"/>
      <c r="N35" s="235"/>
      <c r="O35" s="236"/>
      <c r="P35" s="237"/>
      <c r="Q35" s="236"/>
      <c r="R35" s="265"/>
      <c r="S35" s="263"/>
      <c r="T35" s="264"/>
      <c r="U35" s="264"/>
      <c r="V35" s="264"/>
      <c r="W35" s="264"/>
      <c r="X35" s="264"/>
      <c r="Y35" s="264"/>
      <c r="Z35" s="264"/>
      <c r="AA35" s="503"/>
      <c r="AB35" s="504"/>
      <c r="AC35" s="224"/>
      <c r="AD35" s="220">
        <v>0</v>
      </c>
      <c r="AE35" s="251"/>
      <c r="AF35" s="252"/>
      <c r="AG35" s="252"/>
      <c r="AH35" s="220"/>
    </row>
    <row r="36" spans="1:34" s="232" customFormat="1" ht="22.5" customHeight="1" x14ac:dyDescent="0.15">
      <c r="A36" s="250">
        <v>20</v>
      </c>
      <c r="B36" s="233"/>
      <c r="C36" s="240" ph="1"/>
      <c r="D36" s="285"/>
      <c r="E36" s="282"/>
      <c r="F36" s="282"/>
      <c r="G36" s="234"/>
      <c r="H36" s="235"/>
      <c r="I36" s="234"/>
      <c r="J36" s="235"/>
      <c r="K36" s="234"/>
      <c r="L36" s="235"/>
      <c r="M36" s="234"/>
      <c r="N36" s="235"/>
      <c r="O36" s="236"/>
      <c r="P36" s="237"/>
      <c r="Q36" s="236"/>
      <c r="R36" s="265"/>
      <c r="S36" s="268"/>
      <c r="T36" s="238"/>
      <c r="U36" s="238"/>
      <c r="V36" s="238"/>
      <c r="W36" s="238"/>
      <c r="X36" s="238"/>
      <c r="Y36" s="238"/>
      <c r="Z36" s="264"/>
      <c r="AA36" s="503"/>
      <c r="AB36" s="504"/>
      <c r="AC36" s="224"/>
      <c r="AD36" s="220">
        <v>0</v>
      </c>
      <c r="AE36" s="251"/>
      <c r="AF36" s="252"/>
      <c r="AG36" s="252"/>
      <c r="AH36" s="220"/>
    </row>
    <row r="37" spans="1:34" s="232" customFormat="1" ht="22.5" customHeight="1" x14ac:dyDescent="0.15">
      <c r="A37" s="227">
        <v>21</v>
      </c>
      <c r="B37" s="233"/>
      <c r="C37" s="240" ph="1"/>
      <c r="D37" s="285"/>
      <c r="E37" s="282"/>
      <c r="F37" s="282"/>
      <c r="G37" s="234"/>
      <c r="H37" s="235"/>
      <c r="I37" s="234"/>
      <c r="J37" s="235"/>
      <c r="K37" s="234"/>
      <c r="L37" s="235"/>
      <c r="M37" s="234"/>
      <c r="N37" s="235"/>
      <c r="O37" s="236"/>
      <c r="P37" s="237"/>
      <c r="Q37" s="236"/>
      <c r="R37" s="265"/>
      <c r="S37" s="263"/>
      <c r="T37" s="264"/>
      <c r="U37" s="264"/>
      <c r="V37" s="264"/>
      <c r="W37" s="264"/>
      <c r="X37" s="264"/>
      <c r="Y37" s="264"/>
      <c r="Z37" s="264"/>
      <c r="AA37" s="505"/>
      <c r="AB37" s="506"/>
      <c r="AC37" s="224"/>
      <c r="AD37" s="220">
        <v>0</v>
      </c>
      <c r="AE37" s="253"/>
      <c r="AF37" s="220"/>
      <c r="AG37" s="220"/>
      <c r="AH37" s="220"/>
    </row>
    <row r="38" spans="1:34" s="232" customFormat="1" ht="22.5" customHeight="1" x14ac:dyDescent="0.15">
      <c r="A38" s="227">
        <v>22</v>
      </c>
      <c r="B38" s="233"/>
      <c r="C38" s="240" ph="1"/>
      <c r="D38" s="285"/>
      <c r="E38" s="282"/>
      <c r="F38" s="282"/>
      <c r="G38" s="234"/>
      <c r="H38" s="235"/>
      <c r="I38" s="234"/>
      <c r="J38" s="235"/>
      <c r="K38" s="234"/>
      <c r="L38" s="235"/>
      <c r="M38" s="234"/>
      <c r="N38" s="235"/>
      <c r="O38" s="236"/>
      <c r="P38" s="237"/>
      <c r="Q38" s="236"/>
      <c r="R38" s="265"/>
      <c r="S38" s="263"/>
      <c r="T38" s="264"/>
      <c r="U38" s="264"/>
      <c r="V38" s="264"/>
      <c r="W38" s="264"/>
      <c r="X38" s="264"/>
      <c r="Y38" s="264"/>
      <c r="Z38" s="264"/>
      <c r="AA38" s="503"/>
      <c r="AB38" s="504"/>
      <c r="AC38" s="224"/>
      <c r="AD38" s="220">
        <v>0</v>
      </c>
      <c r="AE38" s="253"/>
      <c r="AF38" s="220"/>
      <c r="AG38" s="220"/>
      <c r="AH38" s="220"/>
    </row>
    <row r="39" spans="1:34" s="232" customFormat="1" ht="22.5" customHeight="1" x14ac:dyDescent="0.15">
      <c r="A39" s="227">
        <v>23</v>
      </c>
      <c r="B39" s="233"/>
      <c r="C39" s="240" ph="1"/>
      <c r="D39" s="285"/>
      <c r="E39" s="282"/>
      <c r="F39" s="282"/>
      <c r="G39" s="234"/>
      <c r="H39" s="235"/>
      <c r="I39" s="234"/>
      <c r="J39" s="235"/>
      <c r="K39" s="234"/>
      <c r="L39" s="235"/>
      <c r="M39" s="234"/>
      <c r="N39" s="235"/>
      <c r="O39" s="236"/>
      <c r="P39" s="237"/>
      <c r="Q39" s="236"/>
      <c r="R39" s="265"/>
      <c r="S39" s="263"/>
      <c r="T39" s="264"/>
      <c r="U39" s="264"/>
      <c r="V39" s="264"/>
      <c r="W39" s="264"/>
      <c r="X39" s="264"/>
      <c r="Y39" s="264"/>
      <c r="Z39" s="264"/>
      <c r="AA39" s="503"/>
      <c r="AB39" s="504"/>
      <c r="AC39" s="224"/>
      <c r="AD39" s="220">
        <v>0</v>
      </c>
      <c r="AE39" s="253"/>
      <c r="AF39" s="220"/>
      <c r="AG39" s="220"/>
      <c r="AH39" s="220"/>
    </row>
    <row r="40" spans="1:34" s="232" customFormat="1" ht="22.5" customHeight="1" x14ac:dyDescent="0.15">
      <c r="A40" s="227">
        <v>24</v>
      </c>
      <c r="B40" s="233"/>
      <c r="C40" s="240" ph="1"/>
      <c r="D40" s="285"/>
      <c r="E40" s="282"/>
      <c r="F40" s="282"/>
      <c r="G40" s="234"/>
      <c r="H40" s="235"/>
      <c r="I40" s="234"/>
      <c r="J40" s="235"/>
      <c r="K40" s="234"/>
      <c r="L40" s="235"/>
      <c r="M40" s="234"/>
      <c r="N40" s="235"/>
      <c r="O40" s="236"/>
      <c r="P40" s="237"/>
      <c r="Q40" s="236"/>
      <c r="R40" s="265"/>
      <c r="S40" s="263"/>
      <c r="T40" s="264"/>
      <c r="U40" s="264"/>
      <c r="V40" s="264"/>
      <c r="W40" s="264"/>
      <c r="X40" s="264"/>
      <c r="Y40" s="264"/>
      <c r="Z40" s="264"/>
      <c r="AA40" s="503"/>
      <c r="AB40" s="504"/>
      <c r="AC40" s="224"/>
      <c r="AD40" s="220">
        <v>0</v>
      </c>
      <c r="AE40" s="254"/>
      <c r="AF40" s="220"/>
      <c r="AG40" s="220"/>
      <c r="AH40" s="220"/>
    </row>
    <row r="41" spans="1:34" s="232" customFormat="1" ht="22.5" customHeight="1" x14ac:dyDescent="0.15">
      <c r="A41" s="227">
        <v>25</v>
      </c>
      <c r="B41" s="233"/>
      <c r="C41" s="240" ph="1"/>
      <c r="D41" s="285"/>
      <c r="E41" s="282"/>
      <c r="F41" s="282"/>
      <c r="G41" s="234"/>
      <c r="H41" s="235"/>
      <c r="I41" s="234"/>
      <c r="J41" s="235"/>
      <c r="K41" s="234"/>
      <c r="L41" s="235"/>
      <c r="M41" s="234"/>
      <c r="N41" s="235"/>
      <c r="O41" s="236"/>
      <c r="P41" s="237"/>
      <c r="Q41" s="236"/>
      <c r="R41" s="265"/>
      <c r="S41" s="263"/>
      <c r="T41" s="264"/>
      <c r="U41" s="264"/>
      <c r="V41" s="264"/>
      <c r="W41" s="264"/>
      <c r="X41" s="264"/>
      <c r="Y41" s="264"/>
      <c r="Z41" s="264"/>
      <c r="AA41" s="503"/>
      <c r="AB41" s="504"/>
      <c r="AC41" s="224"/>
      <c r="AD41" s="220">
        <v>0</v>
      </c>
      <c r="AE41" s="253"/>
      <c r="AF41" s="220"/>
      <c r="AG41" s="220"/>
      <c r="AH41" s="220"/>
    </row>
    <row r="42" spans="1:34" s="232" customFormat="1" ht="22.5" customHeight="1" x14ac:dyDescent="0.15">
      <c r="A42" s="227">
        <v>26</v>
      </c>
      <c r="B42" s="233"/>
      <c r="C42" s="240" ph="1"/>
      <c r="D42" s="285"/>
      <c r="E42" s="282"/>
      <c r="F42" s="282"/>
      <c r="G42" s="234"/>
      <c r="H42" s="235"/>
      <c r="I42" s="234"/>
      <c r="J42" s="235"/>
      <c r="K42" s="234"/>
      <c r="L42" s="235"/>
      <c r="M42" s="234"/>
      <c r="N42" s="235"/>
      <c r="O42" s="236"/>
      <c r="P42" s="237"/>
      <c r="Q42" s="236"/>
      <c r="R42" s="265"/>
      <c r="S42" s="263"/>
      <c r="T42" s="264"/>
      <c r="U42" s="264"/>
      <c r="V42" s="264"/>
      <c r="W42" s="264"/>
      <c r="X42" s="264"/>
      <c r="Y42" s="264"/>
      <c r="Z42" s="264"/>
      <c r="AA42" s="503"/>
      <c r="AB42" s="504"/>
      <c r="AC42" s="224"/>
      <c r="AD42" s="220">
        <v>0</v>
      </c>
      <c r="AE42" s="251"/>
      <c r="AF42" s="252"/>
      <c r="AG42" s="252"/>
      <c r="AH42" s="220"/>
    </row>
    <row r="43" spans="1:34" s="232" customFormat="1" ht="22.5" customHeight="1" x14ac:dyDescent="0.15">
      <c r="A43" s="227">
        <v>27</v>
      </c>
      <c r="B43" s="233"/>
      <c r="C43" s="240" ph="1"/>
      <c r="D43" s="285"/>
      <c r="E43" s="282"/>
      <c r="F43" s="282"/>
      <c r="G43" s="234"/>
      <c r="H43" s="235"/>
      <c r="I43" s="234"/>
      <c r="J43" s="235"/>
      <c r="K43" s="234"/>
      <c r="L43" s="235"/>
      <c r="M43" s="234"/>
      <c r="N43" s="235"/>
      <c r="O43" s="236"/>
      <c r="P43" s="237"/>
      <c r="Q43" s="236"/>
      <c r="R43" s="265"/>
      <c r="S43" s="263"/>
      <c r="T43" s="264"/>
      <c r="U43" s="264"/>
      <c r="V43" s="264"/>
      <c r="W43" s="264"/>
      <c r="X43" s="264"/>
      <c r="Y43" s="264"/>
      <c r="Z43" s="264"/>
      <c r="AA43" s="503"/>
      <c r="AB43" s="504"/>
      <c r="AC43" s="224"/>
      <c r="AD43" s="220">
        <v>0</v>
      </c>
      <c r="AE43" s="251"/>
      <c r="AF43" s="252"/>
      <c r="AG43" s="252"/>
      <c r="AH43" s="220"/>
    </row>
    <row r="44" spans="1:34" s="232" customFormat="1" ht="22.5" customHeight="1" x14ac:dyDescent="0.15">
      <c r="A44" s="227">
        <v>28</v>
      </c>
      <c r="B44" s="233"/>
      <c r="C44" s="240" ph="1"/>
      <c r="D44" s="285"/>
      <c r="E44" s="282"/>
      <c r="F44" s="282" t="str">
        <f t="shared" ref="F44:F56" si="0">$J$4</f>
        <v>〇〇中学</v>
      </c>
      <c r="G44" s="234"/>
      <c r="H44" s="235"/>
      <c r="I44" s="234"/>
      <c r="J44" s="235"/>
      <c r="K44" s="234"/>
      <c r="L44" s="235"/>
      <c r="M44" s="234"/>
      <c r="N44" s="235"/>
      <c r="O44" s="236"/>
      <c r="P44" s="237"/>
      <c r="Q44" s="236"/>
      <c r="R44" s="265"/>
      <c r="S44" s="263"/>
      <c r="T44" s="264"/>
      <c r="U44" s="264"/>
      <c r="V44" s="264"/>
      <c r="W44" s="264"/>
      <c r="X44" s="264"/>
      <c r="Y44" s="264"/>
      <c r="Z44" s="264"/>
      <c r="AA44" s="503"/>
      <c r="AB44" s="504"/>
      <c r="AC44" s="224"/>
      <c r="AD44" s="220">
        <v>0</v>
      </c>
      <c r="AE44" s="251"/>
      <c r="AF44" s="252"/>
      <c r="AG44" s="252"/>
      <c r="AH44" s="220"/>
    </row>
    <row r="45" spans="1:34" s="232" customFormat="1" ht="22.5" customHeight="1" x14ac:dyDescent="0.15">
      <c r="A45" s="227">
        <v>29</v>
      </c>
      <c r="B45" s="233"/>
      <c r="C45" s="240" ph="1"/>
      <c r="D45" s="285"/>
      <c r="E45" s="282"/>
      <c r="F45" s="282" t="str">
        <f t="shared" si="0"/>
        <v>〇〇中学</v>
      </c>
      <c r="G45" s="234"/>
      <c r="H45" s="235"/>
      <c r="I45" s="234"/>
      <c r="J45" s="235"/>
      <c r="K45" s="234"/>
      <c r="L45" s="235"/>
      <c r="M45" s="234"/>
      <c r="N45" s="235"/>
      <c r="O45" s="236"/>
      <c r="P45" s="237"/>
      <c r="Q45" s="236"/>
      <c r="R45" s="265"/>
      <c r="S45" s="263"/>
      <c r="T45" s="264"/>
      <c r="U45" s="264"/>
      <c r="V45" s="264"/>
      <c r="W45" s="264"/>
      <c r="X45" s="264"/>
      <c r="Y45" s="264"/>
      <c r="Z45" s="264"/>
      <c r="AA45" s="503"/>
      <c r="AB45" s="504"/>
      <c r="AC45" s="224"/>
      <c r="AD45" s="220"/>
      <c r="AE45" s="251"/>
      <c r="AF45" s="252"/>
      <c r="AG45" s="252"/>
      <c r="AH45" s="220"/>
    </row>
    <row r="46" spans="1:34" s="232" customFormat="1" ht="22.5" customHeight="1" x14ac:dyDescent="0.15">
      <c r="A46" s="227">
        <v>30</v>
      </c>
      <c r="B46" s="233"/>
      <c r="C46" s="240" ph="1"/>
      <c r="D46" s="285"/>
      <c r="E46" s="282"/>
      <c r="F46" s="282" t="str">
        <f t="shared" si="0"/>
        <v>〇〇中学</v>
      </c>
      <c r="G46" s="234"/>
      <c r="H46" s="235"/>
      <c r="I46" s="234"/>
      <c r="J46" s="235"/>
      <c r="K46" s="234"/>
      <c r="L46" s="235"/>
      <c r="M46" s="234"/>
      <c r="N46" s="235"/>
      <c r="O46" s="236"/>
      <c r="P46" s="237"/>
      <c r="Q46" s="236"/>
      <c r="R46" s="265"/>
      <c r="S46" s="263"/>
      <c r="T46" s="264"/>
      <c r="U46" s="264"/>
      <c r="V46" s="264"/>
      <c r="W46" s="264"/>
      <c r="X46" s="264"/>
      <c r="Y46" s="264"/>
      <c r="Z46" s="264"/>
      <c r="AA46" s="503"/>
      <c r="AB46" s="504"/>
      <c r="AC46" s="224"/>
      <c r="AD46" s="220"/>
      <c r="AE46" s="251"/>
      <c r="AF46" s="252"/>
      <c r="AG46" s="252"/>
      <c r="AH46" s="220"/>
    </row>
    <row r="47" spans="1:34" s="232" customFormat="1" ht="22.5" customHeight="1" x14ac:dyDescent="0.15">
      <c r="A47" s="227">
        <v>31</v>
      </c>
      <c r="B47" s="233"/>
      <c r="C47" s="240" ph="1"/>
      <c r="D47" s="285"/>
      <c r="E47" s="282"/>
      <c r="F47" s="282" t="str">
        <f t="shared" si="0"/>
        <v>〇〇中学</v>
      </c>
      <c r="G47" s="234"/>
      <c r="H47" s="235"/>
      <c r="I47" s="234"/>
      <c r="J47" s="235"/>
      <c r="K47" s="234"/>
      <c r="L47" s="235"/>
      <c r="M47" s="234"/>
      <c r="N47" s="235"/>
      <c r="O47" s="236"/>
      <c r="P47" s="237"/>
      <c r="Q47" s="236"/>
      <c r="R47" s="265"/>
      <c r="S47" s="263"/>
      <c r="T47" s="264"/>
      <c r="U47" s="264"/>
      <c r="V47" s="264"/>
      <c r="W47" s="264"/>
      <c r="X47" s="264"/>
      <c r="Y47" s="264"/>
      <c r="Z47" s="264"/>
      <c r="AA47" s="503"/>
      <c r="AB47" s="504"/>
      <c r="AC47" s="224"/>
      <c r="AD47" s="220"/>
      <c r="AE47" s="251"/>
      <c r="AF47" s="252"/>
      <c r="AG47" s="252"/>
      <c r="AH47" s="220"/>
    </row>
    <row r="48" spans="1:34" s="232" customFormat="1" ht="22.5" customHeight="1" x14ac:dyDescent="0.15">
      <c r="A48" s="227">
        <v>32</v>
      </c>
      <c r="B48" s="233"/>
      <c r="C48" s="240" ph="1"/>
      <c r="D48" s="285"/>
      <c r="E48" s="282"/>
      <c r="F48" s="282" t="str">
        <f t="shared" si="0"/>
        <v>〇〇中学</v>
      </c>
      <c r="G48" s="234"/>
      <c r="H48" s="235"/>
      <c r="I48" s="234"/>
      <c r="J48" s="235"/>
      <c r="K48" s="234"/>
      <c r="L48" s="235"/>
      <c r="M48" s="234"/>
      <c r="N48" s="235"/>
      <c r="O48" s="236"/>
      <c r="P48" s="237"/>
      <c r="Q48" s="236"/>
      <c r="R48" s="265"/>
      <c r="S48" s="263"/>
      <c r="T48" s="264"/>
      <c r="U48" s="264"/>
      <c r="V48" s="264"/>
      <c r="W48" s="264"/>
      <c r="X48" s="264"/>
      <c r="Y48" s="264"/>
      <c r="Z48" s="264"/>
      <c r="AA48" s="503"/>
      <c r="AB48" s="504"/>
      <c r="AC48" s="224"/>
      <c r="AD48" s="220"/>
      <c r="AE48" s="251"/>
      <c r="AF48" s="252"/>
      <c r="AG48" s="252"/>
      <c r="AH48" s="220"/>
    </row>
    <row r="49" spans="1:34" s="232" customFormat="1" ht="22.5" customHeight="1" x14ac:dyDescent="0.15">
      <c r="A49" s="227">
        <v>33</v>
      </c>
      <c r="B49" s="233"/>
      <c r="C49" s="240" ph="1"/>
      <c r="D49" s="285"/>
      <c r="E49" s="282"/>
      <c r="F49" s="282" t="str">
        <f t="shared" si="0"/>
        <v>〇〇中学</v>
      </c>
      <c r="G49" s="234"/>
      <c r="H49" s="235"/>
      <c r="I49" s="234"/>
      <c r="J49" s="235"/>
      <c r="K49" s="234"/>
      <c r="L49" s="235"/>
      <c r="M49" s="234"/>
      <c r="N49" s="235"/>
      <c r="O49" s="236"/>
      <c r="P49" s="237"/>
      <c r="Q49" s="236"/>
      <c r="R49" s="265"/>
      <c r="S49" s="263"/>
      <c r="T49" s="264"/>
      <c r="U49" s="264"/>
      <c r="V49" s="264"/>
      <c r="W49" s="264"/>
      <c r="X49" s="264"/>
      <c r="Y49" s="264"/>
      <c r="Z49" s="264"/>
      <c r="AA49" s="503"/>
      <c r="AB49" s="504"/>
      <c r="AC49" s="224"/>
      <c r="AD49" s="220">
        <v>0</v>
      </c>
      <c r="AE49" s="251"/>
      <c r="AF49" s="252"/>
      <c r="AG49" s="252"/>
      <c r="AH49" s="220"/>
    </row>
    <row r="50" spans="1:34" s="232" customFormat="1" ht="22.5" customHeight="1" x14ac:dyDescent="0.15">
      <c r="A50" s="227">
        <v>34</v>
      </c>
      <c r="B50" s="233"/>
      <c r="C50" s="240" ph="1"/>
      <c r="D50" s="285"/>
      <c r="E50" s="282"/>
      <c r="F50" s="282" t="str">
        <f t="shared" si="0"/>
        <v>〇〇中学</v>
      </c>
      <c r="G50" s="234"/>
      <c r="H50" s="235"/>
      <c r="I50" s="234"/>
      <c r="J50" s="235"/>
      <c r="K50" s="234"/>
      <c r="L50" s="235"/>
      <c r="M50" s="234"/>
      <c r="N50" s="235"/>
      <c r="O50" s="236"/>
      <c r="P50" s="237"/>
      <c r="Q50" s="236"/>
      <c r="R50" s="265"/>
      <c r="S50" s="263"/>
      <c r="T50" s="264"/>
      <c r="U50" s="264"/>
      <c r="V50" s="264"/>
      <c r="W50" s="264"/>
      <c r="X50" s="264"/>
      <c r="Y50" s="264"/>
      <c r="Z50" s="264"/>
      <c r="AA50" s="503"/>
      <c r="AB50" s="504"/>
      <c r="AC50" s="224"/>
      <c r="AD50" s="220"/>
      <c r="AE50" s="251"/>
      <c r="AF50" s="252"/>
      <c r="AG50" s="252"/>
      <c r="AH50" s="220"/>
    </row>
    <row r="51" spans="1:34" s="232" customFormat="1" ht="22.5" customHeight="1" x14ac:dyDescent="0.15">
      <c r="A51" s="227">
        <v>35</v>
      </c>
      <c r="B51" s="233"/>
      <c r="C51" s="240" ph="1"/>
      <c r="D51" s="285"/>
      <c r="E51" s="282"/>
      <c r="F51" s="282" t="str">
        <f t="shared" si="0"/>
        <v>〇〇中学</v>
      </c>
      <c r="G51" s="234"/>
      <c r="H51" s="235"/>
      <c r="I51" s="234"/>
      <c r="J51" s="235"/>
      <c r="K51" s="234"/>
      <c r="L51" s="235"/>
      <c r="M51" s="234"/>
      <c r="N51" s="235"/>
      <c r="O51" s="236"/>
      <c r="P51" s="237"/>
      <c r="Q51" s="236"/>
      <c r="R51" s="265"/>
      <c r="S51" s="263"/>
      <c r="T51" s="264"/>
      <c r="U51" s="264"/>
      <c r="V51" s="264"/>
      <c r="W51" s="264"/>
      <c r="X51" s="264"/>
      <c r="Y51" s="264"/>
      <c r="Z51" s="264"/>
      <c r="AA51" s="503"/>
      <c r="AB51" s="504"/>
      <c r="AC51" s="224"/>
      <c r="AD51" s="220"/>
      <c r="AE51" s="251"/>
      <c r="AF51" s="252"/>
      <c r="AG51" s="252"/>
      <c r="AH51" s="220"/>
    </row>
    <row r="52" spans="1:34" s="232" customFormat="1" ht="22.5" customHeight="1" x14ac:dyDescent="0.15">
      <c r="A52" s="227">
        <v>36</v>
      </c>
      <c r="B52" s="233"/>
      <c r="C52" s="240" ph="1"/>
      <c r="D52" s="285"/>
      <c r="E52" s="282"/>
      <c r="F52" s="282" t="str">
        <f t="shared" si="0"/>
        <v>〇〇中学</v>
      </c>
      <c r="G52" s="234"/>
      <c r="H52" s="235"/>
      <c r="I52" s="234"/>
      <c r="J52" s="235"/>
      <c r="K52" s="234"/>
      <c r="L52" s="235"/>
      <c r="M52" s="234"/>
      <c r="N52" s="235"/>
      <c r="O52" s="236"/>
      <c r="P52" s="237"/>
      <c r="Q52" s="236"/>
      <c r="R52" s="265"/>
      <c r="S52" s="263"/>
      <c r="T52" s="264"/>
      <c r="U52" s="264"/>
      <c r="V52" s="264"/>
      <c r="W52" s="264"/>
      <c r="X52" s="264"/>
      <c r="Y52" s="264"/>
      <c r="Z52" s="264"/>
      <c r="AA52" s="503"/>
      <c r="AB52" s="504"/>
      <c r="AC52" s="224"/>
      <c r="AD52" s="220"/>
      <c r="AE52" s="251"/>
      <c r="AF52" s="252"/>
      <c r="AG52" s="252"/>
      <c r="AH52" s="220"/>
    </row>
    <row r="53" spans="1:34" s="232" customFormat="1" ht="22.5" customHeight="1" x14ac:dyDescent="0.15">
      <c r="A53" s="227">
        <v>37</v>
      </c>
      <c r="B53" s="233"/>
      <c r="C53" s="240" ph="1"/>
      <c r="D53" s="285"/>
      <c r="E53" s="282"/>
      <c r="F53" s="282" t="str">
        <f t="shared" si="0"/>
        <v>〇〇中学</v>
      </c>
      <c r="G53" s="234"/>
      <c r="H53" s="235"/>
      <c r="I53" s="234"/>
      <c r="J53" s="235"/>
      <c r="K53" s="234"/>
      <c r="L53" s="235"/>
      <c r="M53" s="234"/>
      <c r="N53" s="235"/>
      <c r="O53" s="236"/>
      <c r="P53" s="237"/>
      <c r="Q53" s="236"/>
      <c r="R53" s="265"/>
      <c r="S53" s="263"/>
      <c r="T53" s="264"/>
      <c r="U53" s="264"/>
      <c r="V53" s="264"/>
      <c r="W53" s="264"/>
      <c r="X53" s="264"/>
      <c r="Y53" s="264"/>
      <c r="Z53" s="264"/>
      <c r="AA53" s="503"/>
      <c r="AB53" s="504"/>
      <c r="AC53" s="224"/>
      <c r="AD53" s="220"/>
      <c r="AE53" s="251"/>
      <c r="AF53" s="252"/>
      <c r="AG53" s="252"/>
      <c r="AH53" s="220"/>
    </row>
    <row r="54" spans="1:34" s="232" customFormat="1" ht="22.5" customHeight="1" x14ac:dyDescent="0.15">
      <c r="A54" s="227">
        <v>38</v>
      </c>
      <c r="B54" s="233"/>
      <c r="C54" s="240" ph="1"/>
      <c r="D54" s="285"/>
      <c r="E54" s="282"/>
      <c r="F54" s="282" t="str">
        <f t="shared" si="0"/>
        <v>〇〇中学</v>
      </c>
      <c r="G54" s="234"/>
      <c r="H54" s="235"/>
      <c r="I54" s="234"/>
      <c r="J54" s="235"/>
      <c r="K54" s="234"/>
      <c r="L54" s="235"/>
      <c r="M54" s="234"/>
      <c r="N54" s="235"/>
      <c r="O54" s="236"/>
      <c r="P54" s="237"/>
      <c r="Q54" s="236"/>
      <c r="R54" s="265"/>
      <c r="S54" s="263"/>
      <c r="T54" s="264"/>
      <c r="U54" s="264"/>
      <c r="V54" s="264"/>
      <c r="W54" s="264"/>
      <c r="X54" s="264"/>
      <c r="Y54" s="264"/>
      <c r="Z54" s="264"/>
      <c r="AA54" s="503"/>
      <c r="AB54" s="504"/>
      <c r="AC54" s="224"/>
      <c r="AD54" s="220"/>
      <c r="AE54" s="251"/>
      <c r="AF54" s="252"/>
      <c r="AG54" s="252"/>
      <c r="AH54" s="220"/>
    </row>
    <row r="55" spans="1:34" s="232" customFormat="1" ht="22.5" customHeight="1" x14ac:dyDescent="0.15">
      <c r="A55" s="227">
        <v>39</v>
      </c>
      <c r="B55" s="233"/>
      <c r="C55" s="240" ph="1"/>
      <c r="D55" s="285"/>
      <c r="E55" s="290"/>
      <c r="F55" s="282" t="str">
        <f t="shared" si="0"/>
        <v>〇〇中学</v>
      </c>
      <c r="G55" s="234"/>
      <c r="H55" s="235"/>
      <c r="I55" s="234"/>
      <c r="J55" s="235"/>
      <c r="K55" s="234"/>
      <c r="L55" s="235"/>
      <c r="M55" s="234"/>
      <c r="N55" s="235"/>
      <c r="O55" s="236"/>
      <c r="P55" s="237"/>
      <c r="Q55" s="236"/>
      <c r="R55" s="265"/>
      <c r="S55" s="263"/>
      <c r="T55" s="264"/>
      <c r="U55" s="264"/>
      <c r="V55" s="264"/>
      <c r="W55" s="264"/>
      <c r="X55" s="264"/>
      <c r="Y55" s="264"/>
      <c r="Z55" s="264"/>
      <c r="AA55" s="503"/>
      <c r="AB55" s="504"/>
      <c r="AC55" s="224"/>
      <c r="AD55" s="220"/>
      <c r="AE55" s="251"/>
      <c r="AF55" s="252"/>
      <c r="AG55" s="252"/>
      <c r="AH55" s="220"/>
    </row>
    <row r="56" spans="1:34" s="232" customFormat="1" ht="22.5" customHeight="1" thickBot="1" x14ac:dyDescent="0.2">
      <c r="A56" s="255">
        <v>40</v>
      </c>
      <c r="B56" s="242"/>
      <c r="C56" s="243" ph="1"/>
      <c r="D56" s="287"/>
      <c r="E56" s="283"/>
      <c r="F56" s="283" t="str">
        <f t="shared" si="0"/>
        <v>〇〇中学</v>
      </c>
      <c r="G56" s="286"/>
      <c r="H56" s="244"/>
      <c r="I56" s="286"/>
      <c r="J56" s="244"/>
      <c r="K56" s="286"/>
      <c r="L56" s="244"/>
      <c r="M56" s="286"/>
      <c r="N56" s="244"/>
      <c r="O56" s="245"/>
      <c r="P56" s="246"/>
      <c r="Q56" s="245"/>
      <c r="R56" s="266"/>
      <c r="S56" s="267"/>
      <c r="T56" s="247"/>
      <c r="U56" s="247"/>
      <c r="V56" s="247"/>
      <c r="W56" s="247"/>
      <c r="X56" s="247"/>
      <c r="Y56" s="247"/>
      <c r="Z56" s="247"/>
      <c r="AA56" s="501"/>
      <c r="AB56" s="502"/>
      <c r="AC56" s="225"/>
      <c r="AD56" s="220"/>
      <c r="AE56" s="251"/>
      <c r="AF56" s="252"/>
      <c r="AG56" s="252"/>
      <c r="AH56" s="220"/>
    </row>
    <row r="57" spans="1:34" ht="21" customHeight="1" x14ac:dyDescent="0.15">
      <c r="A57" s="9"/>
      <c r="B57" s="10"/>
      <c r="C57" s="10"/>
      <c r="D57" s="10"/>
      <c r="E57" s="10"/>
      <c r="F57" s="9"/>
      <c r="G57" s="10"/>
      <c r="H57" s="10"/>
      <c r="I57" s="10"/>
      <c r="J57" s="10"/>
      <c r="K57" s="10"/>
      <c r="L57" s="10"/>
      <c r="M57" s="10"/>
      <c r="N57" s="10"/>
      <c r="O57" s="10"/>
      <c r="P57" s="10"/>
      <c r="Q57" s="10"/>
      <c r="R57" s="10"/>
      <c r="S57" s="10"/>
      <c r="T57" s="10"/>
      <c r="U57" s="10"/>
      <c r="V57" s="10"/>
      <c r="W57" s="10"/>
      <c r="X57" s="10"/>
      <c r="Y57" s="10"/>
      <c r="Z57" s="10"/>
      <c r="AA57" s="10"/>
      <c r="AB57" s="10"/>
      <c r="AC57" s="10"/>
      <c r="AD57" s="10"/>
      <c r="AE57" s="26"/>
      <c r="AF57" s="4"/>
      <c r="AG57" s="4"/>
      <c r="AH57" s="10"/>
    </row>
    <row r="58" spans="1:34" ht="30" customHeight="1" x14ac:dyDescent="0.15">
      <c r="A58" s="9"/>
      <c r="B58" s="10"/>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0"/>
      <c r="AC58" s="10"/>
      <c r="AD58" s="220"/>
      <c r="AE58" s="18"/>
      <c r="AF58" s="10"/>
      <c r="AG58" s="10"/>
      <c r="AH58" s="10"/>
    </row>
    <row r="59" spans="1:34" x14ac:dyDescent="0.15">
      <c r="AD59" s="10"/>
    </row>
    <row r="60" spans="1:34" ht="21" x14ac:dyDescent="0.15">
      <c r="C60" s="2" ph="1"/>
    </row>
    <row r="61" spans="1:34" ht="21" x14ac:dyDescent="0.15">
      <c r="C61" s="2" ph="1"/>
    </row>
    <row r="62" spans="1:34" ht="21" x14ac:dyDescent="0.15">
      <c r="C62" s="2" ph="1"/>
    </row>
    <row r="235" spans="3:3" ht="21" x14ac:dyDescent="0.15">
      <c r="C235" s="2" ph="1"/>
    </row>
    <row r="236" spans="3:3" ht="21" x14ac:dyDescent="0.15">
      <c r="C236" s="2" ph="1"/>
    </row>
    <row r="237" spans="3:3" ht="21" x14ac:dyDescent="0.15">
      <c r="C237" s="2" ph="1"/>
    </row>
    <row r="260" spans="3:3" ht="21" x14ac:dyDescent="0.15">
      <c r="C260" s="2" ph="1"/>
    </row>
    <row r="261" spans="3:3" ht="21" x14ac:dyDescent="0.15">
      <c r="C261" s="2" ph="1"/>
    </row>
    <row r="262" spans="3:3" ht="21" x14ac:dyDescent="0.15">
      <c r="C262" s="2" ph="1"/>
    </row>
  </sheetData>
  <protectedRanges>
    <protectedRange sqref="R3:AB8 C3:P3 C10:P10 A3:B10 Q3:Q10 A11:AB11 A57:AB57 A12:C16 A17:A38 C5:G9 A39:C56 E12:F16 F17:AB56" name="範囲3_2"/>
    <protectedRange sqref="A4:B4 Y7:AA8 Z6 AB6:AB8 R5:Z5 R6:X8 A5:A10 C10:Q10 AC8:AC10 A11:AB11 A57:AB57 A12:C16 A17:A38 C5:G9 Q5:Q9 A39:C56 E12:F16 F17:AB56" name="範囲1_1_2"/>
    <protectedRange password="E484" sqref="S18:Y25 AE58:AH58 AD58:AD59 A4:B4 Z17:AB25 A11:AC11 A57:AC58 Q6:Q10 AB6:AB8 Y7:AA8 Z6 R6:X8 A5:A10 C10:P10 A1:AH1 S26:AB56 A39:C56 A12:C16 AD11:AH18 A17:A38 C5:G9 AC3:AH10 AD2:AH2 Q3:AB5 A3:P3 N18:R56 N17:Y17 AD23:AH57 AD19:AF22 AH19:AH22 E12:F16 F17:M56" name="範囲2_1_2"/>
    <protectedRange password="E484" sqref="AC17:AC56" name="範囲2_1_2_1"/>
    <protectedRange sqref="B17:C38 E17:E56" name="範囲3_2_3"/>
    <protectedRange sqref="B17:C38 E17:E56" name="範囲1_1_2_3"/>
    <protectedRange password="E484" sqref="B17:C38 E17:E56" name="範囲2_1_2_3"/>
    <protectedRange sqref="G12:V12 G13:R13 S16:Z16 G14:N16" name="範囲3_2_2"/>
    <protectedRange sqref="G12:V12 G13:R13 S16:Z16 G14:N16" name="範囲1_1_2_2"/>
    <protectedRange password="E484" sqref="G12:V12 G13:R13 S16:Z16 G14:N16" name="範囲2_1_2_2"/>
    <protectedRange password="E484" sqref="AC12:AC16" name="範囲2_1_2_1_1_1"/>
    <protectedRange sqref="AA12:AB16" name="範囲3_2_1_1"/>
    <protectedRange sqref="AA12:AB16" name="範囲1_1_2_1_1"/>
    <protectedRange password="E484" sqref="AA12:AB16" name="範囲2_1_2_1_1_1_1"/>
    <protectedRange sqref="W12:Z12" name="範囲3_2_2_1_1"/>
    <protectedRange sqref="W12:Z12" name="範囲1_1_2_2_1_1"/>
    <protectedRange password="E484" sqref="W12:Z12" name="範囲2_1_2_2_1_1"/>
    <protectedRange sqref="P4:P9" name="範囲3_2_1"/>
    <protectedRange sqref="P4:P9" name="範囲1_1_2_1"/>
    <protectedRange password="E484" sqref="P4:P9" name="範囲2_1_2_1_1"/>
    <protectedRange sqref="H4:O9" name="範囲3_2_2_1_2"/>
    <protectedRange sqref="L4:O4 H4:J4 H5:O9" name="範囲1_1_2_3_1"/>
    <protectedRange password="E484" sqref="H4:J4 L4:O4 H5:O9" name="範囲2_1_2_2_1_2"/>
    <protectedRange sqref="U2:AB2 F2:G2" name="範囲3_2_1_3"/>
    <protectedRange password="E484" sqref="U2:AC2 F2:G2" name="範囲2_1_2_1_3"/>
    <protectedRange sqref="H2" name="範囲3_2_3_2"/>
    <protectedRange password="E484" sqref="H2" name="範囲2_1_2_3_2"/>
    <protectedRange password="E484" sqref="AG19:AG21" name="範囲2_1_2_1_3_1"/>
    <protectedRange password="E484" sqref="AG22" name="範囲2_1_2_1_1_2"/>
    <protectedRange sqref="D12:D16" name="範囲3_2_4_1"/>
    <protectedRange sqref="D12:D16" name="範囲1_1_2_5"/>
    <protectedRange password="E484" sqref="D12:D16" name="範囲2_1_2_5"/>
    <protectedRange sqref="D17:D56" name="範囲3_2_3_1_1"/>
    <protectedRange sqref="D17:D56" name="範囲1_1_2_3_1_1_1"/>
    <protectedRange password="E484" sqref="D17:D56" name="範囲2_1_2_3_1_1"/>
    <protectedRange sqref="B2 D2" name="範囲3_2_1_3_1"/>
    <protectedRange password="E484" sqref="B2 D2" name="範囲2_1_2_1_3_1_1"/>
    <protectedRange sqref="X13:Z13 S13:V13" name="範囲3_2_5_1"/>
    <protectedRange sqref="X13:Z13 S13:V13" name="範囲1_1_2_4_1"/>
    <protectedRange password="E484" sqref="X13:Z13 S13:V13" name="範囲2_1_2_4_2"/>
    <protectedRange sqref="O14:R16" name="範囲3_2_2_1"/>
    <protectedRange sqref="O14:R16" name="範囲1_1_2_2_1"/>
    <protectedRange password="E484" sqref="O14:R16" name="範囲2_1_2_2_1"/>
    <protectedRange sqref="S14:Z14" name="範囲3_2_5_2"/>
    <protectedRange sqref="S14:Z14" name="範囲1_1_2_4_2"/>
    <protectedRange password="E484" sqref="S14:Z14" name="範囲2_1_2_4_3"/>
    <protectedRange sqref="S15:Z15" name="範囲3_2_2_2"/>
    <protectedRange sqref="S15:Z15" name="範囲1_1_2_2_2"/>
    <protectedRange password="E484" sqref="S15:Z15" name="範囲2_1_2_2_2"/>
    <protectedRange sqref="I2:P2" name="範囲3_2_4_1_1"/>
    <protectedRange password="E484" sqref="I2:P2" name="範囲2_1_2_4_1_1"/>
  </protectedRanges>
  <mergeCells count="85">
    <mergeCell ref="B2:D2"/>
    <mergeCell ref="I2:P2"/>
    <mergeCell ref="R2:S2"/>
    <mergeCell ref="J4:O4"/>
    <mergeCell ref="H5:O5"/>
    <mergeCell ref="R5:V5"/>
    <mergeCell ref="W5:X5"/>
    <mergeCell ref="Y5:AB6"/>
    <mergeCell ref="H6:O6"/>
    <mergeCell ref="T6:V6"/>
    <mergeCell ref="H7:O7"/>
    <mergeCell ref="R7:R8"/>
    <mergeCell ref="S7:S8"/>
    <mergeCell ref="T7:V8"/>
    <mergeCell ref="W7:W8"/>
    <mergeCell ref="X7:X8"/>
    <mergeCell ref="Y7:AB8"/>
    <mergeCell ref="H8:O8"/>
    <mergeCell ref="H9:O9"/>
    <mergeCell ref="S10:U10"/>
    <mergeCell ref="X10:Z10"/>
    <mergeCell ref="AA10:AB10"/>
    <mergeCell ref="A12:A16"/>
    <mergeCell ref="B12:B16"/>
    <mergeCell ref="C12:C16"/>
    <mergeCell ref="D12:D16"/>
    <mergeCell ref="E12:E16"/>
    <mergeCell ref="AC12:AC16"/>
    <mergeCell ref="G13:N13"/>
    <mergeCell ref="O13:R13"/>
    <mergeCell ref="S13:Z13"/>
    <mergeCell ref="G14:G16"/>
    <mergeCell ref="H14:H16"/>
    <mergeCell ref="I14:I16"/>
    <mergeCell ref="J14:J16"/>
    <mergeCell ref="K14:K16"/>
    <mergeCell ref="G12:Z12"/>
    <mergeCell ref="L14:L16"/>
    <mergeCell ref="M14:M16"/>
    <mergeCell ref="N14:N16"/>
    <mergeCell ref="O14:O16"/>
    <mergeCell ref="AA25:AB25"/>
    <mergeCell ref="P14:P16"/>
    <mergeCell ref="Q14:Q16"/>
    <mergeCell ref="R14:R16"/>
    <mergeCell ref="AA17:AB17"/>
    <mergeCell ref="AA18:AB18"/>
    <mergeCell ref="AA19:AB19"/>
    <mergeCell ref="AA12:AB16"/>
    <mergeCell ref="AA20:AB20"/>
    <mergeCell ref="AA21:AB21"/>
    <mergeCell ref="AA22:AB22"/>
    <mergeCell ref="AA23:AB23"/>
    <mergeCell ref="AA24:AB24"/>
    <mergeCell ref="AA37:AB37"/>
    <mergeCell ref="AA26:AB26"/>
    <mergeCell ref="AA27:AB27"/>
    <mergeCell ref="AA28:AB28"/>
    <mergeCell ref="AA29:AB29"/>
    <mergeCell ref="AA30:AB30"/>
    <mergeCell ref="AA31:AB31"/>
    <mergeCell ref="AA32:AB32"/>
    <mergeCell ref="AA33:AB33"/>
    <mergeCell ref="AA34:AB34"/>
    <mergeCell ref="AA35:AB35"/>
    <mergeCell ref="AA36:AB36"/>
    <mergeCell ref="AA49:AB49"/>
    <mergeCell ref="AA38:AB38"/>
    <mergeCell ref="AA39:AB39"/>
    <mergeCell ref="AA40:AB40"/>
    <mergeCell ref="AA41:AB41"/>
    <mergeCell ref="AA42:AB42"/>
    <mergeCell ref="AA43:AB43"/>
    <mergeCell ref="AA44:AB44"/>
    <mergeCell ref="AA45:AB45"/>
    <mergeCell ref="AA46:AB46"/>
    <mergeCell ref="AA47:AB47"/>
    <mergeCell ref="AA48:AB48"/>
    <mergeCell ref="AA56:AB56"/>
    <mergeCell ref="AA50:AB50"/>
    <mergeCell ref="AA51:AB51"/>
    <mergeCell ref="AA52:AB52"/>
    <mergeCell ref="AA53:AB53"/>
    <mergeCell ref="AA54:AB54"/>
    <mergeCell ref="AA55:AB55"/>
  </mergeCells>
  <phoneticPr fontId="1"/>
  <conditionalFormatting sqref="D17:D56">
    <cfRule type="containsText" dxfId="72" priority="1" operator="containsText" text="OP">
      <formula>NOT(ISERROR(SEARCH("OP",D17)))</formula>
    </cfRule>
    <cfRule type="containsText" dxfId="71" priority="2" operator="containsText" text="在">
      <formula>NOT(ISERROR(SEARCH("在",D17)))</formula>
    </cfRule>
  </conditionalFormatting>
  <conditionalFormatting sqref="H17:H56">
    <cfRule type="expression" dxfId="70" priority="21">
      <formula>H17&gt;1000</formula>
    </cfRule>
    <cfRule type="expression" dxfId="69" priority="24">
      <formula>OR($G17="3000s",$G17="400H",$G17=100,$G17=200,$G17=300,$G17=400,$G17=800,$G17=1000,$G17=1500,$G17=3000,$G17=5000,$G17=10000,G17="100H",G17="110H")</formula>
    </cfRule>
    <cfRule type="expression" dxfId="68" priority="25">
      <formula>OR($G17=200,$G17=100)</formula>
    </cfRule>
  </conditionalFormatting>
  <conditionalFormatting sqref="J17:J56">
    <cfRule type="expression" dxfId="67" priority="20">
      <formula>J17&gt;1000</formula>
    </cfRule>
    <cfRule type="expression" dxfId="66" priority="23">
      <formula>OR(I17="3000s",I17="400H",I17=100,I17=200,I17=300,I17=400,I17=800,I17=1000,I17=1500,I17=3000,I17=5000,I17=10000,I17="100H",I17="110H")</formula>
    </cfRule>
  </conditionalFormatting>
  <conditionalFormatting sqref="L17:L56">
    <cfRule type="expression" dxfId="65" priority="15">
      <formula>L17&gt;1000</formula>
    </cfRule>
    <cfRule type="expression" dxfId="64" priority="16">
      <formula>OR(K17="3000s",K17="400H",K17=100,K17=200,K17=300,K17=400,K17=800,K17=1000,K17=1500,K17=3000,K17=5000,K17=10000,K17="100H",K17="110H")</formula>
    </cfRule>
  </conditionalFormatting>
  <conditionalFormatting sqref="N17:N56">
    <cfRule type="expression" dxfId="63" priority="13">
      <formula>N17&gt;1000</formula>
    </cfRule>
    <cfRule type="expression" dxfId="62" priority="14">
      <formula>OR(M17="3000s",M17="400H",M17=100,M17=200,M17=300,M17=400,M17=800,M17=1000,M17=1500,M17=3000,M17=5000,M17=10000,M17="100H",M17="110H")</formula>
    </cfRule>
  </conditionalFormatting>
  <conditionalFormatting sqref="P17:P56">
    <cfRule type="expression" dxfId="61" priority="19">
      <formula>P17&gt;100</formula>
    </cfRule>
    <cfRule type="expression" dxfId="60" priority="22">
      <formula>OR(O17="走高跳",O17="走幅跳",O17="三段跳",O17="砲丸投",O17="円盤",O17="やり投")</formula>
    </cfRule>
  </conditionalFormatting>
  <conditionalFormatting sqref="R17:R56">
    <cfRule type="expression" dxfId="59" priority="17">
      <formula>R17&gt;100</formula>
    </cfRule>
    <cfRule type="expression" dxfId="58" priority="18">
      <formula>OR(Q17="走高跳",Q17="走幅跳",Q17="三段跳",Q17="砲丸",Q17="円盤",Q17="やり投")</formula>
    </cfRule>
  </conditionalFormatting>
  <conditionalFormatting sqref="S16">
    <cfRule type="expression" dxfId="57" priority="6">
      <formula>S16&gt;4000</formula>
    </cfRule>
    <cfRule type="expression" dxfId="56" priority="7">
      <formula>OR(S$17:S$56="◎低")</formula>
    </cfRule>
    <cfRule type="expression" dxfId="55" priority="8">
      <formula>OR(S$17:S$56="○")</formula>
    </cfRule>
  </conditionalFormatting>
  <conditionalFormatting sqref="S17:Z56">
    <cfRule type="containsText" dxfId="54" priority="12" operator="containsText" text="○">
      <formula>NOT(ISERROR(SEARCH("○",S17)))</formula>
    </cfRule>
  </conditionalFormatting>
  <conditionalFormatting sqref="T16:V16">
    <cfRule type="expression" dxfId="53" priority="9">
      <formula>(T$17:T$56="低学年")</formula>
    </cfRule>
    <cfRule type="expression" dxfId="52" priority="10">
      <formula>T16&gt;4000</formula>
    </cfRule>
    <cfRule type="expression" dxfId="51" priority="11">
      <formula>OR(T$17:T$56="○")</formula>
    </cfRule>
  </conditionalFormatting>
  <conditionalFormatting sqref="W16:Z16">
    <cfRule type="expression" dxfId="50" priority="3">
      <formula>W16&gt;4000</formula>
    </cfRule>
    <cfRule type="expression" dxfId="49" priority="4">
      <formula>OR(W$17:W$56="◎低")</formula>
    </cfRule>
    <cfRule type="expression" dxfId="48" priority="5">
      <formula>OR(W$17:W$56="○")</formula>
    </cfRule>
  </conditionalFormatting>
  <dataValidations count="5">
    <dataValidation type="list" allowBlank="1" showInputMessage="1" showErrorMessage="1" sqref="S17:Z56" xr:uid="{7FC6C226-0EAF-42D1-92BE-64532F309799}">
      <formula1>$AG$17:$AG$17</formula1>
    </dataValidation>
    <dataValidation type="list" allowBlank="1" showInputMessage="1" showErrorMessage="1" sqref="Q17:Q56 O17:O56" xr:uid="{C3E4AF95-CECD-4A7E-9F6E-706E41638E57}">
      <formula1>$AF$17:$AF$22</formula1>
    </dataValidation>
    <dataValidation type="list" allowBlank="1" showInputMessage="1" showErrorMessage="1" sqref="G17:G56 I17:I56 K17:K56 M17:M56" xr:uid="{19915A9A-EF90-413A-A357-7116B0456452}">
      <formula1>$AE$17:$AE$23</formula1>
    </dataValidation>
    <dataValidation type="list" allowBlank="1" showInputMessage="1" showErrorMessage="1" sqref="D17:D56" xr:uid="{76EDBE59-994D-40FF-8BFB-9352FEE368CC}">
      <formula1>$AG$19:$AG$22</formula1>
    </dataValidation>
    <dataValidation type="list" allowBlank="1" showInputMessage="1" showErrorMessage="1" sqref="E17:E56" xr:uid="{A3778B2E-8E93-4EB9-83FE-88846F509526}">
      <formula1>"1,2,3"</formula1>
    </dataValidation>
  </dataValidations>
  <printOptions horizontalCentered="1" verticalCentered="1"/>
  <pageMargins left="0" right="0" top="0" bottom="0" header="0" footer="0.11811023622047245"/>
  <pageSetup paperSize="9" scale="85" orientation="landscape" horizontalDpi="4294967293" r:id="rId1"/>
  <headerFooter>
    <oddFooter>&amp;R
&amp;"-,標準"&amp;10
小田原市陸上競技協会</oddFooter>
  </headerFooter>
  <rowBreaks count="1" manualBreakCount="1">
    <brk id="31" max="2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AH262"/>
  <sheetViews>
    <sheetView showGridLines="0" zoomScale="80" zoomScaleNormal="80" zoomScaleSheetLayoutView="100" workbookViewId="0">
      <selection activeCell="A2" sqref="A2"/>
    </sheetView>
  </sheetViews>
  <sheetFormatPr defaultColWidth="9" defaultRowHeight="13.5" x14ac:dyDescent="0.15"/>
  <cols>
    <col min="1" max="1" width="3.75" style="294" customWidth="1"/>
    <col min="2" max="2" width="5.375" style="293" customWidth="1"/>
    <col min="3" max="3" width="10.625" style="293" customWidth="1"/>
    <col min="4" max="4" width="8.75" style="293" customWidth="1"/>
    <col min="5" max="5" width="4.375" style="293" customWidth="1"/>
    <col min="6" max="6" width="10.625" style="294" hidden="1" customWidth="1"/>
    <col min="7" max="7" width="4.375" style="293" customWidth="1"/>
    <col min="8" max="8" width="8.625" style="293" customWidth="1"/>
    <col min="9" max="9" width="4.375" style="293" customWidth="1"/>
    <col min="10" max="10" width="8.625" style="293" customWidth="1"/>
    <col min="11" max="11" width="4.375" style="293" customWidth="1"/>
    <col min="12" max="12" width="8.625" style="293" customWidth="1"/>
    <col min="13" max="13" width="4.375" style="293" customWidth="1"/>
    <col min="14" max="14" width="8.625" style="293" customWidth="1"/>
    <col min="15" max="15" width="4.125" style="293" customWidth="1"/>
    <col min="16" max="16" width="8.375" style="293" customWidth="1"/>
    <col min="17" max="17" width="4.125" style="293" customWidth="1"/>
    <col min="18" max="18" width="8.375" style="293" customWidth="1"/>
    <col min="19" max="26" width="6.75" style="293" customWidth="1"/>
    <col min="27" max="27" width="1.625" style="293" customWidth="1"/>
    <col min="28" max="28" width="5.125" style="293" customWidth="1"/>
    <col min="29" max="29" width="7.125" style="293" customWidth="1"/>
    <col min="30" max="30" width="8.75" style="293" hidden="1" customWidth="1"/>
    <col min="31" max="31" width="9" style="428" hidden="1" customWidth="1"/>
    <col min="32" max="32" width="9" style="293" hidden="1" customWidth="1"/>
    <col min="33" max="33" width="10.875" style="293" hidden="1" customWidth="1"/>
    <col min="34" max="34" width="3.875" style="293" hidden="1" customWidth="1"/>
    <col min="35" max="36" width="9" style="293" customWidth="1"/>
    <col min="37" max="16384" width="9" style="293"/>
  </cols>
  <sheetData>
    <row r="1" spans="1:34" ht="2.25" customHeight="1" thickBot="1" x14ac:dyDescent="0.2">
      <c r="A1" s="291"/>
      <c r="B1" s="291"/>
      <c r="C1" s="291"/>
      <c r="D1" s="291"/>
      <c r="E1" s="291"/>
      <c r="F1" s="291"/>
      <c r="G1" s="291"/>
      <c r="H1" s="291"/>
      <c r="I1" s="291"/>
      <c r="J1" s="291"/>
      <c r="K1" s="291"/>
      <c r="L1" s="291"/>
      <c r="M1" s="291"/>
      <c r="N1" s="291"/>
      <c r="O1" s="291"/>
      <c r="P1" s="291"/>
      <c r="Q1" s="291"/>
      <c r="R1" s="291"/>
      <c r="S1" s="291"/>
      <c r="T1" s="291"/>
      <c r="U1" s="291"/>
      <c r="V1" s="291"/>
      <c r="W1" s="292"/>
      <c r="X1" s="292"/>
      <c r="Y1" s="292"/>
      <c r="Z1" s="292"/>
      <c r="AA1" s="291"/>
      <c r="AB1" s="291"/>
      <c r="AC1" s="291"/>
      <c r="AD1" s="291"/>
      <c r="AE1" s="291"/>
      <c r="AF1" s="291"/>
      <c r="AG1" s="291"/>
      <c r="AH1" s="291"/>
    </row>
    <row r="2" spans="1:34" ht="25.5" customHeight="1" thickBot="1" x14ac:dyDescent="0.2">
      <c r="B2" s="295"/>
      <c r="D2" s="295"/>
      <c r="F2" s="295"/>
      <c r="G2" s="296" t="s">
        <v>57</v>
      </c>
      <c r="H2" s="297"/>
      <c r="I2" s="683" t="s">
        <v>177</v>
      </c>
      <c r="J2" s="684"/>
      <c r="K2" s="684"/>
      <c r="L2" s="684"/>
      <c r="M2" s="684"/>
      <c r="N2" s="684"/>
      <c r="O2" s="684"/>
      <c r="P2" s="685"/>
      <c r="Q2" s="298" t="s">
        <v>72</v>
      </c>
      <c r="R2" s="686" t="s">
        <v>73</v>
      </c>
      <c r="S2" s="686"/>
      <c r="T2" s="299" t="s">
        <v>74</v>
      </c>
      <c r="U2" s="300" t="s">
        <v>94</v>
      </c>
      <c r="V2" s="301"/>
      <c r="W2" s="301"/>
      <c r="X2" s="302"/>
      <c r="Y2" s="302"/>
      <c r="Z2" s="301"/>
      <c r="AA2" s="301"/>
      <c r="AB2" s="301"/>
      <c r="AC2" s="291"/>
      <c r="AD2" s="291"/>
      <c r="AE2" s="291"/>
      <c r="AF2" s="291"/>
      <c r="AG2" s="291"/>
      <c r="AH2" s="291"/>
    </row>
    <row r="3" spans="1:34" ht="9.75" customHeight="1" x14ac:dyDescent="0.15">
      <c r="A3" s="303"/>
      <c r="B3" s="303"/>
      <c r="C3" s="303"/>
      <c r="D3" s="303"/>
      <c r="E3" s="303"/>
      <c r="F3" s="303"/>
      <c r="G3" s="303"/>
      <c r="H3" s="303"/>
      <c r="I3" s="303"/>
      <c r="J3" s="303"/>
      <c r="K3" s="303"/>
      <c r="L3" s="303"/>
      <c r="M3" s="303"/>
      <c r="N3" s="303"/>
      <c r="O3" s="303"/>
      <c r="P3" s="303"/>
      <c r="Q3" s="303"/>
      <c r="R3" s="303"/>
      <c r="S3" s="291"/>
      <c r="T3" s="291"/>
      <c r="U3" s="291"/>
      <c r="V3" s="291"/>
      <c r="W3" s="292"/>
      <c r="X3" s="292"/>
      <c r="Y3" s="292"/>
      <c r="Z3" s="292"/>
      <c r="AA3" s="291"/>
      <c r="AB3" s="291"/>
      <c r="AC3" s="291"/>
      <c r="AD3" s="291"/>
      <c r="AE3" s="291"/>
      <c r="AF3" s="291"/>
      <c r="AG3" s="291"/>
      <c r="AH3" s="291"/>
    </row>
    <row r="4" spans="1:34" ht="19.5" customHeight="1" thickBot="1" x14ac:dyDescent="0.2">
      <c r="A4" s="304"/>
      <c r="B4" s="304"/>
      <c r="C4" s="291"/>
      <c r="D4" s="291"/>
      <c r="E4" s="291"/>
      <c r="F4" s="291"/>
      <c r="G4" s="291"/>
      <c r="H4" s="305" t="s">
        <v>93</v>
      </c>
      <c r="I4" s="306"/>
      <c r="J4" s="691"/>
      <c r="K4" s="691"/>
      <c r="L4" s="691"/>
      <c r="M4" s="691"/>
      <c r="N4" s="691"/>
      <c r="O4" s="691"/>
      <c r="P4" s="307" t="s">
        <v>61</v>
      </c>
      <c r="Q4" s="303"/>
      <c r="R4" s="303"/>
      <c r="S4" s="291"/>
      <c r="T4" s="291"/>
      <c r="U4" s="291"/>
      <c r="V4" s="291"/>
      <c r="W4" s="292"/>
      <c r="X4" s="292"/>
      <c r="Y4" s="292"/>
      <c r="Z4" s="292"/>
      <c r="AA4" s="291"/>
      <c r="AB4" s="291"/>
      <c r="AC4" s="291"/>
      <c r="AD4" s="291"/>
      <c r="AE4" s="291"/>
      <c r="AF4" s="291"/>
      <c r="AG4" s="291"/>
      <c r="AH4" s="291"/>
    </row>
    <row r="5" spans="1:34" ht="25.5" customHeight="1" thickBot="1" x14ac:dyDescent="0.2">
      <c r="A5" s="308" t="s">
        <v>51</v>
      </c>
      <c r="B5" s="309"/>
      <c r="C5" s="309"/>
      <c r="D5" s="309"/>
      <c r="E5" s="309"/>
      <c r="F5" s="309"/>
      <c r="G5" s="310"/>
      <c r="H5" s="661"/>
      <c r="I5" s="662"/>
      <c r="J5" s="662"/>
      <c r="K5" s="662"/>
      <c r="L5" s="662"/>
      <c r="M5" s="662"/>
      <c r="N5" s="662"/>
      <c r="O5" s="662"/>
      <c r="P5" s="311"/>
      <c r="Q5" s="312"/>
      <c r="R5" s="663" t="s">
        <v>49</v>
      </c>
      <c r="S5" s="664"/>
      <c r="T5" s="664"/>
      <c r="U5" s="664"/>
      <c r="V5" s="665"/>
      <c r="W5" s="663" t="s">
        <v>50</v>
      </c>
      <c r="X5" s="665"/>
      <c r="Y5" s="655" t="s">
        <v>75</v>
      </c>
      <c r="Z5" s="656"/>
      <c r="AA5" s="656"/>
      <c r="AB5" s="657"/>
      <c r="AC5" s="291"/>
      <c r="AD5" s="291"/>
      <c r="AE5" s="291"/>
      <c r="AF5" s="291"/>
      <c r="AG5" s="291"/>
      <c r="AH5" s="291"/>
    </row>
    <row r="6" spans="1:34" s="322" customFormat="1" ht="21.95" customHeight="1" thickBot="1" x14ac:dyDescent="0.2">
      <c r="A6" s="313" t="s">
        <v>52</v>
      </c>
      <c r="B6" s="314"/>
      <c r="C6" s="314"/>
      <c r="D6" s="314"/>
      <c r="E6" s="314"/>
      <c r="F6" s="314"/>
      <c r="G6" s="315"/>
      <c r="H6" s="645"/>
      <c r="I6" s="646"/>
      <c r="J6" s="646"/>
      <c r="K6" s="646"/>
      <c r="L6" s="646"/>
      <c r="M6" s="646"/>
      <c r="N6" s="646"/>
      <c r="O6" s="646"/>
      <c r="P6" s="316"/>
      <c r="Q6" s="317"/>
      <c r="R6" s="318" t="s">
        <v>43</v>
      </c>
      <c r="S6" s="319" t="s">
        <v>78</v>
      </c>
      <c r="T6" s="682" t="s">
        <v>45</v>
      </c>
      <c r="U6" s="664"/>
      <c r="V6" s="665"/>
      <c r="W6" s="318" t="s">
        <v>46</v>
      </c>
      <c r="X6" s="320" t="s">
        <v>47</v>
      </c>
      <c r="Y6" s="658"/>
      <c r="Z6" s="659"/>
      <c r="AA6" s="659"/>
      <c r="AB6" s="660"/>
      <c r="AC6" s="321"/>
      <c r="AD6" s="321"/>
      <c r="AE6" s="321"/>
      <c r="AF6" s="321"/>
      <c r="AG6" s="321"/>
      <c r="AH6" s="321"/>
    </row>
    <row r="7" spans="1:34" s="322" customFormat="1" ht="21.95" customHeight="1" x14ac:dyDescent="0.15">
      <c r="A7" s="323" t="s">
        <v>54</v>
      </c>
      <c r="B7" s="324"/>
      <c r="C7" s="324"/>
      <c r="D7" s="324"/>
      <c r="E7" s="324"/>
      <c r="F7" s="324"/>
      <c r="G7" s="325"/>
      <c r="H7" s="645"/>
      <c r="I7" s="646"/>
      <c r="J7" s="646"/>
      <c r="K7" s="646"/>
      <c r="L7" s="646"/>
      <c r="M7" s="646"/>
      <c r="N7" s="646"/>
      <c r="O7" s="646"/>
      <c r="P7" s="326" t="s">
        <v>0</v>
      </c>
      <c r="Q7" s="317"/>
      <c r="R7" s="672">
        <f>COUNTA(C17:C56)</f>
        <v>0</v>
      </c>
      <c r="S7" s="674"/>
      <c r="T7" s="676">
        <f>R7+S7</f>
        <v>0</v>
      </c>
      <c r="U7" s="677"/>
      <c r="V7" s="678"/>
      <c r="W7" s="672">
        <f>COUNTA(G17:G56)+COUNTA(I17:I56)+COUNTA(K17:K56)+COUNTA(M17:M56)+COUNTA(O17:O56)+COUNTA(Q17:Q56)</f>
        <v>0</v>
      </c>
      <c r="X7" s="689">
        <f>COUNTA(S16:Z16)</f>
        <v>0</v>
      </c>
      <c r="Y7" s="666">
        <f>300*W7+500*X7</f>
        <v>0</v>
      </c>
      <c r="Z7" s="667"/>
      <c r="AA7" s="667"/>
      <c r="AB7" s="668"/>
      <c r="AC7" s="321"/>
      <c r="AD7" s="321"/>
      <c r="AE7" s="321"/>
      <c r="AF7" s="321"/>
      <c r="AG7" s="321"/>
      <c r="AH7" s="321"/>
    </row>
    <row r="8" spans="1:34" s="322" customFormat="1" ht="21.95" customHeight="1" thickBot="1" x14ac:dyDescent="0.2">
      <c r="A8" s="327" t="s">
        <v>95</v>
      </c>
      <c r="B8" s="328"/>
      <c r="C8" s="328"/>
      <c r="D8" s="328"/>
      <c r="E8" s="328"/>
      <c r="F8" s="328"/>
      <c r="G8" s="329"/>
      <c r="H8" s="645"/>
      <c r="I8" s="646"/>
      <c r="J8" s="646"/>
      <c r="K8" s="646"/>
      <c r="L8" s="646"/>
      <c r="M8" s="646"/>
      <c r="N8" s="646"/>
      <c r="O8" s="646"/>
      <c r="P8" s="326" t="s">
        <v>0</v>
      </c>
      <c r="Q8" s="317"/>
      <c r="R8" s="673"/>
      <c r="S8" s="675"/>
      <c r="T8" s="679"/>
      <c r="U8" s="680"/>
      <c r="V8" s="681"/>
      <c r="W8" s="673"/>
      <c r="X8" s="690"/>
      <c r="Y8" s="669"/>
      <c r="Z8" s="670"/>
      <c r="AA8" s="670"/>
      <c r="AB8" s="671"/>
      <c r="AC8" s="317"/>
      <c r="AD8" s="321"/>
      <c r="AE8" s="321"/>
      <c r="AF8" s="321"/>
      <c r="AG8" s="321"/>
      <c r="AH8" s="321"/>
    </row>
    <row r="9" spans="1:34" s="322" customFormat="1" ht="21.95" customHeight="1" thickBot="1" x14ac:dyDescent="0.2">
      <c r="A9" s="330" t="s">
        <v>62</v>
      </c>
      <c r="B9" s="331"/>
      <c r="C9" s="331"/>
      <c r="D9" s="331"/>
      <c r="E9" s="331"/>
      <c r="F9" s="331"/>
      <c r="G9" s="332"/>
      <c r="H9" s="687"/>
      <c r="I9" s="688"/>
      <c r="J9" s="688"/>
      <c r="K9" s="688"/>
      <c r="L9" s="688"/>
      <c r="M9" s="688"/>
      <c r="N9" s="688"/>
      <c r="O9" s="688"/>
      <c r="P9" s="333"/>
      <c r="Q9" s="334"/>
      <c r="R9" s="335" t="s">
        <v>87</v>
      </c>
      <c r="S9" s="321"/>
      <c r="T9" s="321"/>
      <c r="U9" s="321"/>
      <c r="V9" s="321"/>
      <c r="W9" s="321"/>
      <c r="X9" s="321"/>
      <c r="Y9" s="321"/>
      <c r="Z9" s="321"/>
      <c r="AA9" s="321"/>
      <c r="AB9" s="321"/>
      <c r="AC9" s="317"/>
      <c r="AD9" s="321"/>
      <c r="AE9" s="321"/>
      <c r="AF9" s="321"/>
      <c r="AG9" s="321"/>
      <c r="AH9" s="321"/>
    </row>
    <row r="10" spans="1:34" s="322" customFormat="1" ht="21.75" customHeight="1" thickBot="1" x14ac:dyDescent="0.2">
      <c r="A10" s="336"/>
      <c r="B10" s="321"/>
      <c r="C10" s="321"/>
      <c r="D10" s="321"/>
      <c r="E10" s="321"/>
      <c r="F10" s="321"/>
      <c r="G10" s="321"/>
      <c r="H10" s="317"/>
      <c r="I10" s="317"/>
      <c r="J10" s="317"/>
      <c r="K10" s="317"/>
      <c r="L10" s="317"/>
      <c r="M10" s="317"/>
      <c r="N10" s="317"/>
      <c r="O10" s="317"/>
      <c r="P10" s="337"/>
      <c r="Q10" s="334"/>
      <c r="R10" s="338" t="s">
        <v>25</v>
      </c>
      <c r="S10" s="603"/>
      <c r="T10" s="604"/>
      <c r="U10" s="604"/>
      <c r="V10" s="339" t="s">
        <v>26</v>
      </c>
      <c r="W10" s="340" t="s">
        <v>25</v>
      </c>
      <c r="X10" s="603"/>
      <c r="Y10" s="604"/>
      <c r="Z10" s="604"/>
      <c r="AA10" s="605" t="s">
        <v>26</v>
      </c>
      <c r="AB10" s="606"/>
      <c r="AC10" s="317"/>
      <c r="AD10" s="321"/>
      <c r="AE10" s="321"/>
      <c r="AF10" s="321"/>
      <c r="AG10" s="321"/>
      <c r="AH10" s="321"/>
    </row>
    <row r="11" spans="1:34" ht="6" customHeight="1" thickBot="1" x14ac:dyDescent="0.2">
      <c r="A11" s="341"/>
      <c r="B11" s="342"/>
      <c r="C11" s="342"/>
      <c r="D11" s="342"/>
      <c r="E11" s="342"/>
      <c r="F11" s="341"/>
      <c r="G11" s="342"/>
      <c r="H11" s="342"/>
      <c r="I11" s="342"/>
      <c r="J11" s="342"/>
      <c r="K11" s="342"/>
      <c r="L11" s="342"/>
      <c r="M11" s="342"/>
      <c r="N11" s="342"/>
      <c r="O11" s="342"/>
      <c r="P11" s="342"/>
      <c r="Q11" s="342"/>
      <c r="R11" s="342"/>
      <c r="S11" s="342"/>
      <c r="T11" s="342"/>
      <c r="U11" s="342"/>
      <c r="V11" s="342"/>
      <c r="W11" s="342"/>
      <c r="X11" s="342"/>
      <c r="Y11" s="342"/>
      <c r="Z11" s="342"/>
      <c r="AA11" s="342"/>
      <c r="AB11" s="342"/>
      <c r="AC11" s="291"/>
      <c r="AD11" s="291"/>
      <c r="AE11" s="292"/>
      <c r="AF11" s="291"/>
      <c r="AG11" s="291"/>
      <c r="AH11" s="291"/>
    </row>
    <row r="12" spans="1:34" ht="24.75" customHeight="1" x14ac:dyDescent="0.15">
      <c r="A12" s="622" t="s">
        <v>1</v>
      </c>
      <c r="B12" s="625" t="s">
        <v>55</v>
      </c>
      <c r="C12" s="628" t="s">
        <v>2</v>
      </c>
      <c r="D12" s="597" t="s">
        <v>86</v>
      </c>
      <c r="E12" s="633" t="s">
        <v>3</v>
      </c>
      <c r="F12" s="343"/>
      <c r="G12" s="616" t="s">
        <v>4</v>
      </c>
      <c r="H12" s="617"/>
      <c r="I12" s="617"/>
      <c r="J12" s="617"/>
      <c r="K12" s="617"/>
      <c r="L12" s="617"/>
      <c r="M12" s="617"/>
      <c r="N12" s="617"/>
      <c r="O12" s="617"/>
      <c r="P12" s="617"/>
      <c r="Q12" s="617"/>
      <c r="R12" s="617"/>
      <c r="S12" s="617"/>
      <c r="T12" s="617"/>
      <c r="U12" s="617"/>
      <c r="V12" s="617"/>
      <c r="W12" s="617"/>
      <c r="X12" s="617"/>
      <c r="Y12" s="617"/>
      <c r="Z12" s="618"/>
      <c r="AA12" s="639" t="s">
        <v>65</v>
      </c>
      <c r="AB12" s="640"/>
      <c r="AC12" s="600" t="s">
        <v>64</v>
      </c>
      <c r="AD12" s="291"/>
      <c r="AE12" s="292"/>
      <c r="AF12" s="291"/>
      <c r="AG12" s="291"/>
      <c r="AH12" s="291"/>
    </row>
    <row r="13" spans="1:34" ht="15" customHeight="1" x14ac:dyDescent="0.15">
      <c r="A13" s="623"/>
      <c r="B13" s="626"/>
      <c r="C13" s="629"/>
      <c r="D13" s="598"/>
      <c r="E13" s="634"/>
      <c r="F13" s="344"/>
      <c r="G13" s="607" t="s">
        <v>6</v>
      </c>
      <c r="H13" s="608"/>
      <c r="I13" s="608"/>
      <c r="J13" s="608"/>
      <c r="K13" s="608"/>
      <c r="L13" s="608"/>
      <c r="M13" s="608"/>
      <c r="N13" s="609"/>
      <c r="O13" s="610" t="s">
        <v>7</v>
      </c>
      <c r="P13" s="611"/>
      <c r="Q13" s="611"/>
      <c r="R13" s="612"/>
      <c r="S13" s="619" t="s">
        <v>84</v>
      </c>
      <c r="T13" s="619"/>
      <c r="U13" s="619"/>
      <c r="V13" s="619"/>
      <c r="W13" s="620" t="s">
        <v>40</v>
      </c>
      <c r="X13" s="621"/>
      <c r="Y13" s="621"/>
      <c r="Z13" s="621"/>
      <c r="AA13" s="641"/>
      <c r="AB13" s="642"/>
      <c r="AC13" s="601"/>
      <c r="AD13" s="291"/>
      <c r="AE13" s="292"/>
      <c r="AF13" s="291"/>
      <c r="AG13" s="291"/>
      <c r="AH13" s="291"/>
    </row>
    <row r="14" spans="1:34" ht="15" customHeight="1" thickBot="1" x14ac:dyDescent="0.2">
      <c r="A14" s="623"/>
      <c r="B14" s="626"/>
      <c r="C14" s="629"/>
      <c r="D14" s="598"/>
      <c r="E14" s="634"/>
      <c r="F14" s="346"/>
      <c r="G14" s="613" t="s">
        <v>8</v>
      </c>
      <c r="H14" s="613" t="s">
        <v>9</v>
      </c>
      <c r="I14" s="613" t="s">
        <v>8</v>
      </c>
      <c r="J14" s="613" t="s">
        <v>9</v>
      </c>
      <c r="K14" s="613" t="s">
        <v>8</v>
      </c>
      <c r="L14" s="613" t="s">
        <v>9</v>
      </c>
      <c r="M14" s="613" t="s">
        <v>8</v>
      </c>
      <c r="N14" s="613" t="s">
        <v>9</v>
      </c>
      <c r="O14" s="613" t="s">
        <v>8</v>
      </c>
      <c r="P14" s="613" t="s">
        <v>9</v>
      </c>
      <c r="Q14" s="613" t="s">
        <v>8</v>
      </c>
      <c r="R14" s="636" t="s">
        <v>9</v>
      </c>
      <c r="S14" s="347" t="s">
        <v>10</v>
      </c>
      <c r="T14" s="348" t="s">
        <v>11</v>
      </c>
      <c r="U14" s="348" t="s">
        <v>12</v>
      </c>
      <c r="V14" s="348" t="s">
        <v>39</v>
      </c>
      <c r="W14" s="349" t="s">
        <v>80</v>
      </c>
      <c r="X14" s="349" t="s">
        <v>81</v>
      </c>
      <c r="Y14" s="349" t="s">
        <v>82</v>
      </c>
      <c r="Z14" s="349" t="s">
        <v>83</v>
      </c>
      <c r="AA14" s="641"/>
      <c r="AB14" s="642"/>
      <c r="AC14" s="601"/>
      <c r="AD14" s="291"/>
      <c r="AE14" s="292"/>
      <c r="AF14" s="291"/>
      <c r="AG14" s="291"/>
      <c r="AH14" s="291"/>
    </row>
    <row r="15" spans="1:34" ht="15" customHeight="1" thickTop="1" thickBot="1" x14ac:dyDescent="0.2">
      <c r="A15" s="623"/>
      <c r="B15" s="626"/>
      <c r="C15" s="629"/>
      <c r="D15" s="598"/>
      <c r="E15" s="634"/>
      <c r="F15" s="346" t="s">
        <v>13</v>
      </c>
      <c r="G15" s="614"/>
      <c r="H15" s="614"/>
      <c r="I15" s="614"/>
      <c r="J15" s="614"/>
      <c r="K15" s="614"/>
      <c r="L15" s="614"/>
      <c r="M15" s="614"/>
      <c r="N15" s="614"/>
      <c r="O15" s="614"/>
      <c r="P15" s="614"/>
      <c r="Q15" s="614"/>
      <c r="R15" s="637"/>
      <c r="S15" s="350" t="s">
        <v>14</v>
      </c>
      <c r="T15" s="351" t="s">
        <v>14</v>
      </c>
      <c r="U15" s="352" t="s">
        <v>14</v>
      </c>
      <c r="V15" s="352" t="s">
        <v>14</v>
      </c>
      <c r="W15" s="352" t="s">
        <v>14</v>
      </c>
      <c r="X15" s="352" t="s">
        <v>14</v>
      </c>
      <c r="Y15" s="352" t="s">
        <v>14</v>
      </c>
      <c r="Z15" s="352" t="s">
        <v>14</v>
      </c>
      <c r="AA15" s="641"/>
      <c r="AB15" s="642"/>
      <c r="AC15" s="601"/>
      <c r="AD15" s="291"/>
      <c r="AE15" s="292"/>
      <c r="AF15" s="291"/>
      <c r="AG15" s="291"/>
      <c r="AH15" s="291"/>
    </row>
    <row r="16" spans="1:34" ht="15" customHeight="1" thickTop="1" thickBot="1" x14ac:dyDescent="0.2">
      <c r="A16" s="624"/>
      <c r="B16" s="627"/>
      <c r="C16" s="630"/>
      <c r="D16" s="599"/>
      <c r="E16" s="635"/>
      <c r="F16" s="346"/>
      <c r="G16" s="615"/>
      <c r="H16" s="615"/>
      <c r="I16" s="615"/>
      <c r="J16" s="615"/>
      <c r="K16" s="615"/>
      <c r="L16" s="615"/>
      <c r="M16" s="615"/>
      <c r="N16" s="615"/>
      <c r="O16" s="615"/>
      <c r="P16" s="615"/>
      <c r="Q16" s="615"/>
      <c r="R16" s="638"/>
      <c r="S16" s="353"/>
      <c r="T16" s="354"/>
      <c r="U16" s="354"/>
      <c r="V16" s="354"/>
      <c r="W16" s="354"/>
      <c r="X16" s="354"/>
      <c r="Y16" s="354"/>
      <c r="Z16" s="354"/>
      <c r="AA16" s="643"/>
      <c r="AB16" s="644"/>
      <c r="AC16" s="602"/>
      <c r="AD16" s="291"/>
      <c r="AE16" s="292"/>
      <c r="AF16" s="291"/>
      <c r="AG16" s="291"/>
      <c r="AH16" s="291"/>
    </row>
    <row r="17" spans="1:34" s="371" customFormat="1" ht="22.5" customHeight="1" thickTop="1" x14ac:dyDescent="0.15">
      <c r="A17" s="355">
        <v>1</v>
      </c>
      <c r="B17" s="356"/>
      <c r="C17" s="357" ph="1"/>
      <c r="D17" s="358"/>
      <c r="E17" s="359"/>
      <c r="F17" s="359"/>
      <c r="G17" s="360"/>
      <c r="H17" s="361"/>
      <c r="I17" s="360"/>
      <c r="J17" s="361"/>
      <c r="K17" s="360"/>
      <c r="L17" s="361"/>
      <c r="M17" s="360"/>
      <c r="N17" s="361"/>
      <c r="O17" s="362"/>
      <c r="P17" s="363"/>
      <c r="Q17" s="362"/>
      <c r="R17" s="364"/>
      <c r="S17" s="365"/>
      <c r="T17" s="366"/>
      <c r="U17" s="366"/>
      <c r="V17" s="366"/>
      <c r="W17" s="366"/>
      <c r="X17" s="366"/>
      <c r="Y17" s="366"/>
      <c r="Z17" s="366"/>
      <c r="AA17" s="647"/>
      <c r="AB17" s="648"/>
      <c r="AC17" s="367"/>
      <c r="AD17" s="368">
        <v>0</v>
      </c>
      <c r="AE17" s="369">
        <v>100</v>
      </c>
      <c r="AF17" s="370" t="s">
        <v>16</v>
      </c>
      <c r="AG17" s="349" t="s">
        <v>17</v>
      </c>
      <c r="AH17" s="368"/>
    </row>
    <row r="18" spans="1:34" s="371" customFormat="1" ht="22.5" customHeight="1" x14ac:dyDescent="0.15">
      <c r="A18" s="355">
        <v>2</v>
      </c>
      <c r="B18" s="372"/>
      <c r="C18" s="373" ph="1"/>
      <c r="D18" s="358"/>
      <c r="E18" s="374"/>
      <c r="F18" s="374"/>
      <c r="G18" s="375"/>
      <c r="H18" s="376"/>
      <c r="I18" s="375"/>
      <c r="J18" s="376"/>
      <c r="K18" s="375"/>
      <c r="L18" s="376"/>
      <c r="M18" s="375"/>
      <c r="N18" s="376"/>
      <c r="O18" s="377"/>
      <c r="P18" s="378"/>
      <c r="Q18" s="377"/>
      <c r="R18" s="379"/>
      <c r="S18" s="365"/>
      <c r="T18" s="366"/>
      <c r="U18" s="366"/>
      <c r="V18" s="366"/>
      <c r="W18" s="366"/>
      <c r="X18" s="366"/>
      <c r="Y18" s="366"/>
      <c r="Z18" s="366"/>
      <c r="AA18" s="631"/>
      <c r="AB18" s="632"/>
      <c r="AC18" s="380"/>
      <c r="AD18" s="368">
        <v>0</v>
      </c>
      <c r="AE18" s="369">
        <v>200</v>
      </c>
      <c r="AF18" s="370" t="s">
        <v>18</v>
      </c>
      <c r="AG18" s="381"/>
      <c r="AH18" s="368"/>
    </row>
    <row r="19" spans="1:34" s="371" customFormat="1" ht="22.5" customHeight="1" x14ac:dyDescent="0.15">
      <c r="A19" s="355">
        <v>3</v>
      </c>
      <c r="B19" s="372"/>
      <c r="C19" s="373" ph="1"/>
      <c r="D19" s="358"/>
      <c r="E19" s="374"/>
      <c r="F19" s="374"/>
      <c r="G19" s="375"/>
      <c r="H19" s="376"/>
      <c r="I19" s="375"/>
      <c r="J19" s="376"/>
      <c r="K19" s="375"/>
      <c r="L19" s="376"/>
      <c r="M19" s="375"/>
      <c r="N19" s="376"/>
      <c r="O19" s="377"/>
      <c r="P19" s="378"/>
      <c r="Q19" s="377"/>
      <c r="R19" s="379"/>
      <c r="S19" s="365"/>
      <c r="T19" s="366"/>
      <c r="U19" s="366"/>
      <c r="V19" s="366"/>
      <c r="W19" s="366"/>
      <c r="X19" s="366"/>
      <c r="Y19" s="366"/>
      <c r="Z19" s="366"/>
      <c r="AA19" s="631"/>
      <c r="AB19" s="632"/>
      <c r="AC19" s="380"/>
      <c r="AD19" s="368">
        <v>0</v>
      </c>
      <c r="AE19" s="369">
        <v>400</v>
      </c>
      <c r="AF19" s="381" t="s">
        <v>20</v>
      </c>
      <c r="AG19" s="382" t="s">
        <v>101</v>
      </c>
      <c r="AH19" s="368"/>
    </row>
    <row r="20" spans="1:34" s="371" customFormat="1" ht="22.5" customHeight="1" x14ac:dyDescent="0.15">
      <c r="A20" s="355">
        <v>4</v>
      </c>
      <c r="B20" s="372"/>
      <c r="C20" s="373" ph="1"/>
      <c r="D20" s="358"/>
      <c r="E20" s="374"/>
      <c r="F20" s="374"/>
      <c r="G20" s="375"/>
      <c r="H20" s="376"/>
      <c r="I20" s="375"/>
      <c r="J20" s="376"/>
      <c r="K20" s="375"/>
      <c r="L20" s="376"/>
      <c r="M20" s="375"/>
      <c r="N20" s="376"/>
      <c r="O20" s="377"/>
      <c r="P20" s="378"/>
      <c r="Q20" s="377"/>
      <c r="R20" s="379"/>
      <c r="S20" s="365"/>
      <c r="T20" s="366"/>
      <c r="U20" s="366"/>
      <c r="V20" s="366"/>
      <c r="W20" s="366"/>
      <c r="X20" s="366"/>
      <c r="Y20" s="366"/>
      <c r="Z20" s="366"/>
      <c r="AA20" s="631"/>
      <c r="AB20" s="632"/>
      <c r="AC20" s="380"/>
      <c r="AD20" s="368">
        <v>0</v>
      </c>
      <c r="AE20" s="369">
        <v>800</v>
      </c>
      <c r="AF20" s="381" t="s">
        <v>178</v>
      </c>
      <c r="AG20" s="382" t="s">
        <v>102</v>
      </c>
      <c r="AH20" s="368"/>
    </row>
    <row r="21" spans="1:34" s="371" customFormat="1" ht="22.5" customHeight="1" x14ac:dyDescent="0.15">
      <c r="A21" s="355">
        <v>5</v>
      </c>
      <c r="B21" s="372"/>
      <c r="C21" s="373" ph="1"/>
      <c r="D21" s="358"/>
      <c r="E21" s="374"/>
      <c r="F21" s="374"/>
      <c r="G21" s="375"/>
      <c r="H21" s="376"/>
      <c r="I21" s="375"/>
      <c r="J21" s="376"/>
      <c r="K21" s="375"/>
      <c r="L21" s="376"/>
      <c r="M21" s="375"/>
      <c r="N21" s="376"/>
      <c r="O21" s="377"/>
      <c r="P21" s="378"/>
      <c r="Q21" s="377"/>
      <c r="R21" s="379"/>
      <c r="S21" s="365"/>
      <c r="T21" s="366"/>
      <c r="U21" s="366"/>
      <c r="V21" s="366"/>
      <c r="W21" s="366"/>
      <c r="X21" s="366"/>
      <c r="Y21" s="366"/>
      <c r="Z21" s="366"/>
      <c r="AA21" s="631"/>
      <c r="AB21" s="632"/>
      <c r="AC21" s="380"/>
      <c r="AD21" s="368">
        <v>0</v>
      </c>
      <c r="AE21" s="369">
        <v>1500</v>
      </c>
      <c r="AF21" s="381"/>
      <c r="AG21" s="348"/>
      <c r="AH21" s="368"/>
    </row>
    <row r="22" spans="1:34" s="371" customFormat="1" ht="22.5" customHeight="1" x14ac:dyDescent="0.15">
      <c r="A22" s="355">
        <v>6</v>
      </c>
      <c r="B22" s="372"/>
      <c r="C22" s="373" ph="1"/>
      <c r="D22" s="358"/>
      <c r="E22" s="374"/>
      <c r="F22" s="374"/>
      <c r="G22" s="375"/>
      <c r="H22" s="376"/>
      <c r="I22" s="375"/>
      <c r="J22" s="376"/>
      <c r="K22" s="375"/>
      <c r="L22" s="376"/>
      <c r="M22" s="375"/>
      <c r="N22" s="376"/>
      <c r="O22" s="377"/>
      <c r="P22" s="378"/>
      <c r="Q22" s="377"/>
      <c r="R22" s="379"/>
      <c r="S22" s="365"/>
      <c r="T22" s="366"/>
      <c r="U22" s="366"/>
      <c r="V22" s="366"/>
      <c r="W22" s="366"/>
      <c r="X22" s="366"/>
      <c r="Y22" s="366"/>
      <c r="Z22" s="366"/>
      <c r="AA22" s="631"/>
      <c r="AB22" s="632"/>
      <c r="AC22" s="380"/>
      <c r="AD22" s="368">
        <v>0</v>
      </c>
      <c r="AE22" s="369">
        <v>3000</v>
      </c>
      <c r="AF22" s="370"/>
      <c r="AG22" s="348"/>
      <c r="AH22" s="368"/>
    </row>
    <row r="23" spans="1:34" s="371" customFormat="1" ht="22.5" customHeight="1" x14ac:dyDescent="0.15">
      <c r="A23" s="355">
        <v>7</v>
      </c>
      <c r="B23" s="372"/>
      <c r="C23" s="373" ph="1"/>
      <c r="D23" s="358"/>
      <c r="E23" s="374"/>
      <c r="F23" s="374"/>
      <c r="G23" s="375"/>
      <c r="H23" s="376"/>
      <c r="I23" s="375"/>
      <c r="J23" s="376"/>
      <c r="K23" s="375"/>
      <c r="L23" s="376"/>
      <c r="M23" s="375"/>
      <c r="N23" s="376"/>
      <c r="O23" s="377"/>
      <c r="P23" s="378"/>
      <c r="Q23" s="377"/>
      <c r="R23" s="379"/>
      <c r="S23" s="365"/>
      <c r="T23" s="366"/>
      <c r="U23" s="366"/>
      <c r="V23" s="366"/>
      <c r="W23" s="366"/>
      <c r="X23" s="366"/>
      <c r="Y23" s="366"/>
      <c r="Z23" s="366"/>
      <c r="AA23" s="631"/>
      <c r="AB23" s="632"/>
      <c r="AC23" s="380"/>
      <c r="AD23" s="368">
        <v>0</v>
      </c>
      <c r="AE23" s="369" t="s">
        <v>79</v>
      </c>
      <c r="AF23" s="348"/>
      <c r="AG23" s="348"/>
      <c r="AH23" s="368"/>
    </row>
    <row r="24" spans="1:34" s="371" customFormat="1" ht="22.5" customHeight="1" x14ac:dyDescent="0.15">
      <c r="A24" s="355">
        <v>8</v>
      </c>
      <c r="B24" s="372"/>
      <c r="C24" s="373" ph="1"/>
      <c r="D24" s="358"/>
      <c r="E24" s="374"/>
      <c r="F24" s="374"/>
      <c r="G24" s="375"/>
      <c r="H24" s="376"/>
      <c r="I24" s="375"/>
      <c r="J24" s="376"/>
      <c r="K24" s="375"/>
      <c r="L24" s="376"/>
      <c r="M24" s="375"/>
      <c r="N24" s="376"/>
      <c r="O24" s="377"/>
      <c r="P24" s="378"/>
      <c r="Q24" s="377"/>
      <c r="R24" s="379"/>
      <c r="S24" s="365"/>
      <c r="T24" s="366"/>
      <c r="U24" s="366"/>
      <c r="V24" s="366"/>
      <c r="W24" s="366"/>
      <c r="X24" s="366"/>
      <c r="Y24" s="366"/>
      <c r="Z24" s="366"/>
      <c r="AA24" s="631"/>
      <c r="AB24" s="632"/>
      <c r="AC24" s="380"/>
      <c r="AD24" s="368">
        <v>0</v>
      </c>
      <c r="AE24" s="369"/>
      <c r="AF24" s="381"/>
      <c r="AG24" s="348">
        <v>1</v>
      </c>
      <c r="AH24" s="368"/>
    </row>
    <row r="25" spans="1:34" s="371" customFormat="1" ht="22.5" customHeight="1" x14ac:dyDescent="0.15">
      <c r="A25" s="355">
        <v>9</v>
      </c>
      <c r="B25" s="372"/>
      <c r="C25" s="373" ph="1"/>
      <c r="D25" s="358"/>
      <c r="E25" s="374"/>
      <c r="F25" s="374"/>
      <c r="G25" s="375"/>
      <c r="H25" s="376"/>
      <c r="I25" s="375"/>
      <c r="J25" s="376"/>
      <c r="K25" s="375"/>
      <c r="L25" s="376"/>
      <c r="M25" s="375"/>
      <c r="N25" s="376"/>
      <c r="O25" s="377"/>
      <c r="P25" s="378"/>
      <c r="Q25" s="377"/>
      <c r="R25" s="379"/>
      <c r="S25" s="365"/>
      <c r="T25" s="366"/>
      <c r="U25" s="366"/>
      <c r="V25" s="366"/>
      <c r="W25" s="366"/>
      <c r="X25" s="366"/>
      <c r="Y25" s="366"/>
      <c r="Z25" s="366"/>
      <c r="AA25" s="631"/>
      <c r="AB25" s="632"/>
      <c r="AC25" s="380"/>
      <c r="AD25" s="368">
        <v>0</v>
      </c>
      <c r="AE25" s="369"/>
      <c r="AF25" s="381"/>
      <c r="AG25" s="348">
        <v>2</v>
      </c>
      <c r="AH25" s="368"/>
    </row>
    <row r="26" spans="1:34" s="371" customFormat="1" ht="22.5" customHeight="1" x14ac:dyDescent="0.15">
      <c r="A26" s="355">
        <v>10</v>
      </c>
      <c r="B26" s="372"/>
      <c r="C26" s="373" ph="1"/>
      <c r="D26" s="358"/>
      <c r="E26" s="374"/>
      <c r="F26" s="374"/>
      <c r="G26" s="375"/>
      <c r="H26" s="376"/>
      <c r="I26" s="375"/>
      <c r="J26" s="376"/>
      <c r="K26" s="375"/>
      <c r="L26" s="376"/>
      <c r="M26" s="375"/>
      <c r="N26" s="376"/>
      <c r="O26" s="377"/>
      <c r="P26" s="378"/>
      <c r="Q26" s="377"/>
      <c r="R26" s="379"/>
      <c r="S26" s="365"/>
      <c r="T26" s="366"/>
      <c r="U26" s="366"/>
      <c r="V26" s="366"/>
      <c r="W26" s="366"/>
      <c r="X26" s="366"/>
      <c r="Y26" s="366"/>
      <c r="Z26" s="366"/>
      <c r="AA26" s="631"/>
      <c r="AB26" s="632"/>
      <c r="AC26" s="380"/>
      <c r="AD26" s="368">
        <v>0</v>
      </c>
      <c r="AE26" s="369"/>
      <c r="AF26" s="381"/>
      <c r="AG26" s="348">
        <v>3</v>
      </c>
      <c r="AH26" s="368"/>
    </row>
    <row r="27" spans="1:34" s="371" customFormat="1" ht="22.5" customHeight="1" x14ac:dyDescent="0.15">
      <c r="A27" s="355">
        <v>11</v>
      </c>
      <c r="B27" s="372"/>
      <c r="C27" s="373" ph="1"/>
      <c r="D27" s="358"/>
      <c r="E27" s="374"/>
      <c r="F27" s="374"/>
      <c r="G27" s="375"/>
      <c r="H27" s="376"/>
      <c r="I27" s="375"/>
      <c r="J27" s="376"/>
      <c r="K27" s="375"/>
      <c r="L27" s="376"/>
      <c r="M27" s="375"/>
      <c r="N27" s="376"/>
      <c r="O27" s="377"/>
      <c r="P27" s="378"/>
      <c r="Q27" s="377"/>
      <c r="R27" s="379"/>
      <c r="S27" s="365"/>
      <c r="T27" s="366"/>
      <c r="U27" s="366"/>
      <c r="V27" s="366"/>
      <c r="W27" s="366"/>
      <c r="X27" s="366"/>
      <c r="Y27" s="366"/>
      <c r="Z27" s="366"/>
      <c r="AA27" s="631"/>
      <c r="AB27" s="632"/>
      <c r="AC27" s="380"/>
      <c r="AD27" s="368">
        <v>0</v>
      </c>
      <c r="AE27" s="369"/>
      <c r="AF27" s="381"/>
      <c r="AG27" s="381"/>
      <c r="AH27" s="368"/>
    </row>
    <row r="28" spans="1:34" s="371" customFormat="1" ht="22.5" customHeight="1" x14ac:dyDescent="0.15">
      <c r="A28" s="355">
        <v>12</v>
      </c>
      <c r="B28" s="372"/>
      <c r="C28" s="373" ph="1"/>
      <c r="D28" s="358"/>
      <c r="E28" s="374"/>
      <c r="F28" s="374"/>
      <c r="G28" s="375"/>
      <c r="H28" s="376"/>
      <c r="I28" s="375"/>
      <c r="J28" s="376"/>
      <c r="K28" s="375"/>
      <c r="L28" s="376"/>
      <c r="M28" s="375"/>
      <c r="N28" s="376"/>
      <c r="O28" s="377"/>
      <c r="P28" s="378"/>
      <c r="Q28" s="377"/>
      <c r="R28" s="379"/>
      <c r="S28" s="365"/>
      <c r="T28" s="366"/>
      <c r="U28" s="366"/>
      <c r="V28" s="366"/>
      <c r="W28" s="366"/>
      <c r="X28" s="366"/>
      <c r="Y28" s="366"/>
      <c r="Z28" s="366"/>
      <c r="AA28" s="631"/>
      <c r="AB28" s="632"/>
      <c r="AC28" s="380"/>
      <c r="AD28" s="368">
        <v>0</v>
      </c>
      <c r="AE28" s="369"/>
      <c r="AF28" s="381"/>
      <c r="AG28" s="381"/>
      <c r="AH28" s="368"/>
    </row>
    <row r="29" spans="1:34" s="371" customFormat="1" ht="22.5" customHeight="1" x14ac:dyDescent="0.15">
      <c r="A29" s="355">
        <v>13</v>
      </c>
      <c r="B29" s="372"/>
      <c r="C29" s="373" ph="1"/>
      <c r="D29" s="358"/>
      <c r="E29" s="374"/>
      <c r="F29" s="374"/>
      <c r="G29" s="375"/>
      <c r="H29" s="376"/>
      <c r="I29" s="375"/>
      <c r="J29" s="376"/>
      <c r="K29" s="375"/>
      <c r="L29" s="376"/>
      <c r="M29" s="375"/>
      <c r="N29" s="376"/>
      <c r="O29" s="377"/>
      <c r="P29" s="378"/>
      <c r="Q29" s="377"/>
      <c r="R29" s="379"/>
      <c r="S29" s="365"/>
      <c r="T29" s="366"/>
      <c r="U29" s="366"/>
      <c r="V29" s="366"/>
      <c r="W29" s="366"/>
      <c r="X29" s="366"/>
      <c r="Y29" s="366"/>
      <c r="Z29" s="366"/>
      <c r="AA29" s="631"/>
      <c r="AB29" s="632"/>
      <c r="AC29" s="380"/>
      <c r="AD29" s="368">
        <v>0</v>
      </c>
      <c r="AE29" s="383"/>
      <c r="AF29" s="381"/>
      <c r="AG29" s="381"/>
      <c r="AH29" s="368"/>
    </row>
    <row r="30" spans="1:34" s="371" customFormat="1" ht="22.5" customHeight="1" x14ac:dyDescent="0.15">
      <c r="A30" s="355">
        <v>14</v>
      </c>
      <c r="B30" s="372"/>
      <c r="C30" s="373" ph="1"/>
      <c r="D30" s="358"/>
      <c r="E30" s="374"/>
      <c r="F30" s="374"/>
      <c r="G30" s="375"/>
      <c r="H30" s="376"/>
      <c r="I30" s="375"/>
      <c r="J30" s="376"/>
      <c r="K30" s="375"/>
      <c r="L30" s="376"/>
      <c r="M30" s="375"/>
      <c r="N30" s="376"/>
      <c r="O30" s="377"/>
      <c r="P30" s="378"/>
      <c r="Q30" s="377"/>
      <c r="R30" s="379"/>
      <c r="S30" s="365"/>
      <c r="T30" s="366"/>
      <c r="U30" s="366"/>
      <c r="V30" s="366"/>
      <c r="W30" s="366"/>
      <c r="X30" s="366"/>
      <c r="Y30" s="366"/>
      <c r="Z30" s="366"/>
      <c r="AA30" s="631"/>
      <c r="AB30" s="632"/>
      <c r="AC30" s="380"/>
      <c r="AD30" s="368">
        <v>0</v>
      </c>
      <c r="AE30" s="383"/>
      <c r="AF30" s="381"/>
      <c r="AG30" s="381"/>
      <c r="AH30" s="368"/>
    </row>
    <row r="31" spans="1:34" s="371" customFormat="1" ht="22.5" customHeight="1" thickBot="1" x14ac:dyDescent="0.2">
      <c r="A31" s="384">
        <v>15</v>
      </c>
      <c r="B31" s="385"/>
      <c r="C31" s="386" ph="1"/>
      <c r="D31" s="387"/>
      <c r="E31" s="388"/>
      <c r="F31" s="388"/>
      <c r="G31" s="389"/>
      <c r="H31" s="390"/>
      <c r="I31" s="389"/>
      <c r="J31" s="390"/>
      <c r="K31" s="389"/>
      <c r="L31" s="390"/>
      <c r="M31" s="389"/>
      <c r="N31" s="390"/>
      <c r="O31" s="391"/>
      <c r="P31" s="392"/>
      <c r="Q31" s="391"/>
      <c r="R31" s="393"/>
      <c r="S31" s="394"/>
      <c r="T31" s="395"/>
      <c r="U31" s="395"/>
      <c r="V31" s="395"/>
      <c r="W31" s="395"/>
      <c r="X31" s="395"/>
      <c r="Y31" s="395"/>
      <c r="Z31" s="395"/>
      <c r="AA31" s="649"/>
      <c r="AB31" s="650"/>
      <c r="AC31" s="396"/>
      <c r="AD31" s="368">
        <v>0</v>
      </c>
      <c r="AE31" s="397"/>
      <c r="AF31" s="398"/>
      <c r="AG31" s="398"/>
      <c r="AH31" s="368"/>
    </row>
    <row r="32" spans="1:34" s="371" customFormat="1" ht="22.5" customHeight="1" x14ac:dyDescent="0.15">
      <c r="A32" s="399">
        <v>16</v>
      </c>
      <c r="B32" s="400"/>
      <c r="C32" s="401" ph="1"/>
      <c r="D32" s="402"/>
      <c r="E32" s="403"/>
      <c r="F32" s="403"/>
      <c r="G32" s="404"/>
      <c r="H32" s="405"/>
      <c r="I32" s="404"/>
      <c r="J32" s="405"/>
      <c r="K32" s="404"/>
      <c r="L32" s="405"/>
      <c r="M32" s="404"/>
      <c r="N32" s="405"/>
      <c r="O32" s="406"/>
      <c r="P32" s="407"/>
      <c r="Q32" s="408"/>
      <c r="R32" s="409"/>
      <c r="S32" s="410"/>
      <c r="T32" s="411"/>
      <c r="U32" s="411"/>
      <c r="V32" s="411"/>
      <c r="W32" s="411"/>
      <c r="X32" s="411"/>
      <c r="Y32" s="411"/>
      <c r="Z32" s="411"/>
      <c r="AA32" s="651"/>
      <c r="AB32" s="652"/>
      <c r="AC32" s="412"/>
      <c r="AD32" s="368">
        <v>0</v>
      </c>
      <c r="AE32" s="397"/>
      <c r="AF32" s="398"/>
      <c r="AG32" s="398"/>
      <c r="AH32" s="368"/>
    </row>
    <row r="33" spans="1:34" s="371" customFormat="1" ht="22.5" customHeight="1" x14ac:dyDescent="0.15">
      <c r="A33" s="413">
        <v>17</v>
      </c>
      <c r="B33" s="372"/>
      <c r="C33" s="373" ph="1"/>
      <c r="D33" s="358"/>
      <c r="E33" s="374"/>
      <c r="F33" s="374"/>
      <c r="G33" s="375"/>
      <c r="H33" s="376"/>
      <c r="I33" s="375"/>
      <c r="J33" s="376"/>
      <c r="K33" s="375"/>
      <c r="L33" s="376"/>
      <c r="M33" s="375"/>
      <c r="N33" s="376"/>
      <c r="O33" s="377"/>
      <c r="P33" s="378"/>
      <c r="Q33" s="377"/>
      <c r="R33" s="379"/>
      <c r="S33" s="414"/>
      <c r="T33" s="415"/>
      <c r="U33" s="415"/>
      <c r="V33" s="415"/>
      <c r="W33" s="415"/>
      <c r="X33" s="415"/>
      <c r="Y33" s="415"/>
      <c r="Z33" s="415"/>
      <c r="AA33" s="631"/>
      <c r="AB33" s="632"/>
      <c r="AC33" s="380"/>
      <c r="AD33" s="368">
        <v>0</v>
      </c>
      <c r="AE33" s="416"/>
      <c r="AF33" s="417"/>
      <c r="AG33" s="417"/>
      <c r="AH33" s="368"/>
    </row>
    <row r="34" spans="1:34" s="371" customFormat="1" ht="22.5" customHeight="1" x14ac:dyDescent="0.15">
      <c r="A34" s="413">
        <v>18</v>
      </c>
      <c r="B34" s="372"/>
      <c r="C34" s="373" ph="1"/>
      <c r="D34" s="358"/>
      <c r="E34" s="374"/>
      <c r="F34" s="374"/>
      <c r="G34" s="375"/>
      <c r="H34" s="376"/>
      <c r="I34" s="375"/>
      <c r="J34" s="376"/>
      <c r="K34" s="375"/>
      <c r="L34" s="376"/>
      <c r="M34" s="375"/>
      <c r="N34" s="376"/>
      <c r="O34" s="377"/>
      <c r="P34" s="378"/>
      <c r="Q34" s="377"/>
      <c r="R34" s="379"/>
      <c r="S34" s="414"/>
      <c r="T34" s="415"/>
      <c r="U34" s="415"/>
      <c r="V34" s="415"/>
      <c r="W34" s="415"/>
      <c r="X34" s="415"/>
      <c r="Y34" s="415"/>
      <c r="Z34" s="415"/>
      <c r="AA34" s="631"/>
      <c r="AB34" s="632"/>
      <c r="AC34" s="380"/>
      <c r="AD34" s="368">
        <v>0</v>
      </c>
      <c r="AE34" s="416"/>
      <c r="AF34" s="417"/>
      <c r="AG34" s="417"/>
      <c r="AH34" s="368"/>
    </row>
    <row r="35" spans="1:34" s="371" customFormat="1" ht="22.5" customHeight="1" x14ac:dyDescent="0.15">
      <c r="A35" s="355">
        <v>19</v>
      </c>
      <c r="B35" s="372"/>
      <c r="C35" s="373" ph="1"/>
      <c r="D35" s="358"/>
      <c r="E35" s="374"/>
      <c r="F35" s="374"/>
      <c r="G35" s="375"/>
      <c r="H35" s="376"/>
      <c r="I35" s="375"/>
      <c r="J35" s="376"/>
      <c r="K35" s="375"/>
      <c r="L35" s="376"/>
      <c r="M35" s="375"/>
      <c r="N35" s="376"/>
      <c r="O35" s="377"/>
      <c r="P35" s="378"/>
      <c r="Q35" s="377"/>
      <c r="R35" s="379"/>
      <c r="S35" s="365"/>
      <c r="T35" s="366"/>
      <c r="U35" s="366"/>
      <c r="V35" s="366"/>
      <c r="W35" s="366"/>
      <c r="X35" s="366"/>
      <c r="Y35" s="366"/>
      <c r="Z35" s="366"/>
      <c r="AA35" s="631"/>
      <c r="AB35" s="632"/>
      <c r="AC35" s="380"/>
      <c r="AD35" s="368">
        <v>0</v>
      </c>
      <c r="AE35" s="416"/>
      <c r="AF35" s="417"/>
      <c r="AG35" s="417"/>
      <c r="AH35" s="368"/>
    </row>
    <row r="36" spans="1:34" s="371" customFormat="1" ht="22.5" customHeight="1" x14ac:dyDescent="0.15">
      <c r="A36" s="413">
        <v>20</v>
      </c>
      <c r="B36" s="372"/>
      <c r="C36" s="373" ph="1"/>
      <c r="D36" s="358"/>
      <c r="E36" s="374"/>
      <c r="F36" s="374"/>
      <c r="G36" s="375"/>
      <c r="H36" s="376"/>
      <c r="I36" s="375"/>
      <c r="J36" s="376"/>
      <c r="K36" s="375"/>
      <c r="L36" s="376"/>
      <c r="M36" s="375"/>
      <c r="N36" s="376"/>
      <c r="O36" s="377"/>
      <c r="P36" s="378"/>
      <c r="Q36" s="377"/>
      <c r="R36" s="379"/>
      <c r="S36" s="414"/>
      <c r="T36" s="415"/>
      <c r="U36" s="415"/>
      <c r="V36" s="415"/>
      <c r="W36" s="415"/>
      <c r="X36" s="415"/>
      <c r="Y36" s="415"/>
      <c r="Z36" s="366"/>
      <c r="AA36" s="631"/>
      <c r="AB36" s="632"/>
      <c r="AC36" s="380"/>
      <c r="AD36" s="368">
        <v>0</v>
      </c>
      <c r="AE36" s="416"/>
      <c r="AF36" s="417"/>
      <c r="AG36" s="417"/>
      <c r="AH36" s="368"/>
    </row>
    <row r="37" spans="1:34" s="371" customFormat="1" ht="22.5" customHeight="1" x14ac:dyDescent="0.15">
      <c r="A37" s="355">
        <v>21</v>
      </c>
      <c r="B37" s="372"/>
      <c r="C37" s="373" ph="1"/>
      <c r="D37" s="358"/>
      <c r="E37" s="374"/>
      <c r="F37" s="374"/>
      <c r="G37" s="375"/>
      <c r="H37" s="376"/>
      <c r="I37" s="375"/>
      <c r="J37" s="376"/>
      <c r="K37" s="375"/>
      <c r="L37" s="376"/>
      <c r="M37" s="375"/>
      <c r="N37" s="376"/>
      <c r="O37" s="377"/>
      <c r="P37" s="378"/>
      <c r="Q37" s="377"/>
      <c r="R37" s="379"/>
      <c r="S37" s="365"/>
      <c r="T37" s="366"/>
      <c r="U37" s="366"/>
      <c r="V37" s="366"/>
      <c r="W37" s="366"/>
      <c r="X37" s="366"/>
      <c r="Y37" s="366"/>
      <c r="Z37" s="366"/>
      <c r="AA37" s="653"/>
      <c r="AB37" s="654"/>
      <c r="AC37" s="380"/>
      <c r="AD37" s="368">
        <v>0</v>
      </c>
      <c r="AE37" s="418"/>
      <c r="AF37" s="368"/>
      <c r="AG37" s="368"/>
      <c r="AH37" s="368"/>
    </row>
    <row r="38" spans="1:34" s="371" customFormat="1" ht="22.5" customHeight="1" x14ac:dyDescent="0.15">
      <c r="A38" s="355">
        <v>22</v>
      </c>
      <c r="B38" s="372"/>
      <c r="C38" s="373" ph="1"/>
      <c r="D38" s="358"/>
      <c r="E38" s="374"/>
      <c r="F38" s="374"/>
      <c r="G38" s="375"/>
      <c r="H38" s="376"/>
      <c r="I38" s="375"/>
      <c r="J38" s="376"/>
      <c r="K38" s="375"/>
      <c r="L38" s="376"/>
      <c r="M38" s="375"/>
      <c r="N38" s="376"/>
      <c r="O38" s="377"/>
      <c r="P38" s="378"/>
      <c r="Q38" s="377"/>
      <c r="R38" s="379"/>
      <c r="S38" s="365"/>
      <c r="T38" s="366"/>
      <c r="U38" s="366"/>
      <c r="V38" s="366"/>
      <c r="W38" s="366"/>
      <c r="X38" s="366"/>
      <c r="Y38" s="366"/>
      <c r="Z38" s="366"/>
      <c r="AA38" s="631"/>
      <c r="AB38" s="632"/>
      <c r="AC38" s="380"/>
      <c r="AD38" s="368">
        <v>0</v>
      </c>
      <c r="AE38" s="418"/>
      <c r="AF38" s="368"/>
      <c r="AG38" s="368"/>
      <c r="AH38" s="368"/>
    </row>
    <row r="39" spans="1:34" s="371" customFormat="1" ht="22.5" customHeight="1" x14ac:dyDescent="0.15">
      <c r="A39" s="355">
        <v>23</v>
      </c>
      <c r="B39" s="372"/>
      <c r="C39" s="373" ph="1"/>
      <c r="D39" s="358"/>
      <c r="E39" s="374"/>
      <c r="F39" s="374"/>
      <c r="G39" s="375"/>
      <c r="H39" s="376"/>
      <c r="I39" s="375"/>
      <c r="J39" s="376"/>
      <c r="K39" s="375"/>
      <c r="L39" s="376"/>
      <c r="M39" s="375"/>
      <c r="N39" s="376"/>
      <c r="O39" s="377"/>
      <c r="P39" s="378"/>
      <c r="Q39" s="377"/>
      <c r="R39" s="379"/>
      <c r="S39" s="365"/>
      <c r="T39" s="366"/>
      <c r="U39" s="366"/>
      <c r="V39" s="366"/>
      <c r="W39" s="366"/>
      <c r="X39" s="366"/>
      <c r="Y39" s="366"/>
      <c r="Z39" s="366"/>
      <c r="AA39" s="631"/>
      <c r="AB39" s="632"/>
      <c r="AC39" s="380"/>
      <c r="AD39" s="368">
        <v>0</v>
      </c>
      <c r="AE39" s="418"/>
      <c r="AF39" s="368"/>
      <c r="AG39" s="368"/>
      <c r="AH39" s="368"/>
    </row>
    <row r="40" spans="1:34" s="371" customFormat="1" ht="22.5" customHeight="1" x14ac:dyDescent="0.15">
      <c r="A40" s="355">
        <v>24</v>
      </c>
      <c r="B40" s="372"/>
      <c r="C40" s="373" ph="1"/>
      <c r="D40" s="358"/>
      <c r="E40" s="374"/>
      <c r="F40" s="374"/>
      <c r="G40" s="375"/>
      <c r="H40" s="376"/>
      <c r="I40" s="375"/>
      <c r="J40" s="376"/>
      <c r="K40" s="375"/>
      <c r="L40" s="376"/>
      <c r="M40" s="375"/>
      <c r="N40" s="376"/>
      <c r="O40" s="377"/>
      <c r="P40" s="378"/>
      <c r="Q40" s="377"/>
      <c r="R40" s="379"/>
      <c r="S40" s="365"/>
      <c r="T40" s="366"/>
      <c r="U40" s="366"/>
      <c r="V40" s="366"/>
      <c r="W40" s="366"/>
      <c r="X40" s="366"/>
      <c r="Y40" s="366"/>
      <c r="Z40" s="366"/>
      <c r="AA40" s="631"/>
      <c r="AB40" s="632"/>
      <c r="AC40" s="380"/>
      <c r="AD40" s="368">
        <v>0</v>
      </c>
      <c r="AE40" s="419"/>
      <c r="AF40" s="368"/>
      <c r="AG40" s="368"/>
      <c r="AH40" s="368"/>
    </row>
    <row r="41" spans="1:34" s="371" customFormat="1" ht="22.5" customHeight="1" x14ac:dyDescent="0.15">
      <c r="A41" s="355">
        <v>25</v>
      </c>
      <c r="B41" s="372"/>
      <c r="C41" s="373" ph="1"/>
      <c r="D41" s="358"/>
      <c r="E41" s="374"/>
      <c r="F41" s="374"/>
      <c r="G41" s="375"/>
      <c r="H41" s="376"/>
      <c r="I41" s="375"/>
      <c r="J41" s="376"/>
      <c r="K41" s="375"/>
      <c r="L41" s="376"/>
      <c r="M41" s="375"/>
      <c r="N41" s="376"/>
      <c r="O41" s="377"/>
      <c r="P41" s="378"/>
      <c r="Q41" s="377"/>
      <c r="R41" s="379"/>
      <c r="S41" s="365"/>
      <c r="T41" s="366"/>
      <c r="U41" s="366"/>
      <c r="V41" s="366"/>
      <c r="W41" s="366"/>
      <c r="X41" s="366"/>
      <c r="Y41" s="366"/>
      <c r="Z41" s="366"/>
      <c r="AA41" s="631"/>
      <c r="AB41" s="632"/>
      <c r="AC41" s="380"/>
      <c r="AD41" s="368">
        <v>0</v>
      </c>
      <c r="AE41" s="418"/>
      <c r="AF41" s="368"/>
      <c r="AG41" s="368"/>
      <c r="AH41" s="368"/>
    </row>
    <row r="42" spans="1:34" s="371" customFormat="1" ht="22.5" customHeight="1" x14ac:dyDescent="0.15">
      <c r="A42" s="355">
        <v>26</v>
      </c>
      <c r="B42" s="372"/>
      <c r="C42" s="373" ph="1"/>
      <c r="D42" s="358"/>
      <c r="E42" s="374"/>
      <c r="F42" s="374"/>
      <c r="G42" s="375"/>
      <c r="H42" s="376"/>
      <c r="I42" s="375"/>
      <c r="J42" s="376"/>
      <c r="K42" s="375"/>
      <c r="L42" s="376"/>
      <c r="M42" s="375"/>
      <c r="N42" s="376"/>
      <c r="O42" s="377"/>
      <c r="P42" s="378"/>
      <c r="Q42" s="377"/>
      <c r="R42" s="379"/>
      <c r="S42" s="365"/>
      <c r="T42" s="366"/>
      <c r="U42" s="366"/>
      <c r="V42" s="366"/>
      <c r="W42" s="366"/>
      <c r="X42" s="366"/>
      <c r="Y42" s="366"/>
      <c r="Z42" s="366"/>
      <c r="AA42" s="631"/>
      <c r="AB42" s="632"/>
      <c r="AC42" s="380"/>
      <c r="AD42" s="368">
        <v>0</v>
      </c>
      <c r="AE42" s="416"/>
      <c r="AF42" s="417"/>
      <c r="AG42" s="417"/>
      <c r="AH42" s="368"/>
    </row>
    <row r="43" spans="1:34" s="371" customFormat="1" ht="22.5" customHeight="1" x14ac:dyDescent="0.15">
      <c r="A43" s="355">
        <v>27</v>
      </c>
      <c r="B43" s="372"/>
      <c r="C43" s="373" ph="1"/>
      <c r="D43" s="358"/>
      <c r="E43" s="374"/>
      <c r="F43" s="374"/>
      <c r="G43" s="375"/>
      <c r="H43" s="376"/>
      <c r="I43" s="375"/>
      <c r="J43" s="376"/>
      <c r="K43" s="375"/>
      <c r="L43" s="376"/>
      <c r="M43" s="375"/>
      <c r="N43" s="376"/>
      <c r="O43" s="377"/>
      <c r="P43" s="378"/>
      <c r="Q43" s="377"/>
      <c r="R43" s="379"/>
      <c r="S43" s="365"/>
      <c r="T43" s="366"/>
      <c r="U43" s="366"/>
      <c r="V43" s="366"/>
      <c r="W43" s="366"/>
      <c r="X43" s="366"/>
      <c r="Y43" s="366"/>
      <c r="Z43" s="366"/>
      <c r="AA43" s="631"/>
      <c r="AB43" s="632"/>
      <c r="AC43" s="380"/>
      <c r="AD43" s="368">
        <v>0</v>
      </c>
      <c r="AE43" s="416"/>
      <c r="AF43" s="417"/>
      <c r="AG43" s="417"/>
      <c r="AH43" s="368"/>
    </row>
    <row r="44" spans="1:34" s="371" customFormat="1" ht="22.5" customHeight="1" x14ac:dyDescent="0.15">
      <c r="A44" s="355">
        <v>28</v>
      </c>
      <c r="B44" s="372"/>
      <c r="C44" s="373" ph="1"/>
      <c r="D44" s="358"/>
      <c r="E44" s="374"/>
      <c r="F44" s="374">
        <f t="shared" ref="F44:F56" si="0">$J$4</f>
        <v>0</v>
      </c>
      <c r="G44" s="375"/>
      <c r="H44" s="376"/>
      <c r="I44" s="375"/>
      <c r="J44" s="376"/>
      <c r="K44" s="375"/>
      <c r="L44" s="376"/>
      <c r="M44" s="375"/>
      <c r="N44" s="376"/>
      <c r="O44" s="377"/>
      <c r="P44" s="378"/>
      <c r="Q44" s="377"/>
      <c r="R44" s="379"/>
      <c r="S44" s="365"/>
      <c r="T44" s="366"/>
      <c r="U44" s="366"/>
      <c r="V44" s="366"/>
      <c r="W44" s="366"/>
      <c r="X44" s="366"/>
      <c r="Y44" s="366"/>
      <c r="Z44" s="366"/>
      <c r="AA44" s="631"/>
      <c r="AB44" s="632"/>
      <c r="AC44" s="380"/>
      <c r="AD44" s="368">
        <v>0</v>
      </c>
      <c r="AE44" s="416"/>
      <c r="AF44" s="417"/>
      <c r="AG44" s="417"/>
      <c r="AH44" s="368"/>
    </row>
    <row r="45" spans="1:34" s="371" customFormat="1" ht="22.5" customHeight="1" x14ac:dyDescent="0.15">
      <c r="A45" s="355">
        <v>29</v>
      </c>
      <c r="B45" s="372"/>
      <c r="C45" s="373" ph="1"/>
      <c r="D45" s="358"/>
      <c r="E45" s="374"/>
      <c r="F45" s="374">
        <f t="shared" si="0"/>
        <v>0</v>
      </c>
      <c r="G45" s="375"/>
      <c r="H45" s="376"/>
      <c r="I45" s="375"/>
      <c r="J45" s="376"/>
      <c r="K45" s="375"/>
      <c r="L45" s="376"/>
      <c r="M45" s="375"/>
      <c r="N45" s="376"/>
      <c r="O45" s="377"/>
      <c r="P45" s="378"/>
      <c r="Q45" s="377"/>
      <c r="R45" s="379"/>
      <c r="S45" s="365"/>
      <c r="T45" s="366"/>
      <c r="U45" s="366"/>
      <c r="V45" s="366"/>
      <c r="W45" s="366"/>
      <c r="X45" s="366"/>
      <c r="Y45" s="366"/>
      <c r="Z45" s="366"/>
      <c r="AA45" s="631"/>
      <c r="AB45" s="632"/>
      <c r="AC45" s="380"/>
      <c r="AD45" s="368"/>
      <c r="AE45" s="416"/>
      <c r="AF45" s="417"/>
      <c r="AG45" s="417"/>
      <c r="AH45" s="368"/>
    </row>
    <row r="46" spans="1:34" s="371" customFormat="1" ht="22.5" customHeight="1" thickBot="1" x14ac:dyDescent="0.2">
      <c r="A46" s="384">
        <v>30</v>
      </c>
      <c r="B46" s="385"/>
      <c r="C46" s="386" ph="1"/>
      <c r="D46" s="387"/>
      <c r="E46" s="388"/>
      <c r="F46" s="388">
        <f t="shared" si="0"/>
        <v>0</v>
      </c>
      <c r="G46" s="389"/>
      <c r="H46" s="390"/>
      <c r="I46" s="389"/>
      <c r="J46" s="390"/>
      <c r="K46" s="389"/>
      <c r="L46" s="390"/>
      <c r="M46" s="389"/>
      <c r="N46" s="390"/>
      <c r="O46" s="391"/>
      <c r="P46" s="392"/>
      <c r="Q46" s="391"/>
      <c r="R46" s="393"/>
      <c r="S46" s="394"/>
      <c r="T46" s="395"/>
      <c r="U46" s="395"/>
      <c r="V46" s="395"/>
      <c r="W46" s="395"/>
      <c r="X46" s="395"/>
      <c r="Y46" s="395"/>
      <c r="Z46" s="395"/>
      <c r="AA46" s="649"/>
      <c r="AB46" s="650"/>
      <c r="AC46" s="396"/>
      <c r="AD46" s="368"/>
      <c r="AE46" s="416"/>
      <c r="AF46" s="417"/>
      <c r="AG46" s="417"/>
      <c r="AH46" s="368"/>
    </row>
    <row r="47" spans="1:34" s="371" customFormat="1" ht="22.5" customHeight="1" x14ac:dyDescent="0.15">
      <c r="A47" s="355">
        <v>31</v>
      </c>
      <c r="B47" s="420"/>
      <c r="C47" s="401" ph="1"/>
      <c r="D47" s="402"/>
      <c r="E47" s="403"/>
      <c r="F47" s="403">
        <f t="shared" si="0"/>
        <v>0</v>
      </c>
      <c r="G47" s="404"/>
      <c r="H47" s="405"/>
      <c r="I47" s="404"/>
      <c r="J47" s="405"/>
      <c r="K47" s="404"/>
      <c r="L47" s="405"/>
      <c r="M47" s="404"/>
      <c r="N47" s="405"/>
      <c r="O47" s="408"/>
      <c r="P47" s="407"/>
      <c r="Q47" s="408"/>
      <c r="R47" s="421"/>
      <c r="S47" s="365"/>
      <c r="T47" s="366"/>
      <c r="U47" s="366"/>
      <c r="V47" s="366"/>
      <c r="W47" s="366"/>
      <c r="X47" s="366"/>
      <c r="Y47" s="366"/>
      <c r="Z47" s="366"/>
      <c r="AA47" s="653"/>
      <c r="AB47" s="654"/>
      <c r="AC47" s="367"/>
      <c r="AD47" s="368"/>
      <c r="AE47" s="416"/>
      <c r="AF47" s="417"/>
      <c r="AG47" s="417"/>
      <c r="AH47" s="368"/>
    </row>
    <row r="48" spans="1:34" s="371" customFormat="1" ht="22.5" customHeight="1" x14ac:dyDescent="0.15">
      <c r="A48" s="355">
        <v>32</v>
      </c>
      <c r="B48" s="372"/>
      <c r="C48" s="373" ph="1"/>
      <c r="D48" s="358"/>
      <c r="E48" s="374"/>
      <c r="F48" s="374">
        <f t="shared" si="0"/>
        <v>0</v>
      </c>
      <c r="G48" s="375"/>
      <c r="H48" s="376"/>
      <c r="I48" s="375"/>
      <c r="J48" s="376"/>
      <c r="K48" s="375"/>
      <c r="L48" s="376"/>
      <c r="M48" s="375"/>
      <c r="N48" s="376"/>
      <c r="O48" s="377"/>
      <c r="P48" s="378"/>
      <c r="Q48" s="377"/>
      <c r="R48" s="379"/>
      <c r="S48" s="365"/>
      <c r="T48" s="366"/>
      <c r="U48" s="366"/>
      <c r="V48" s="366"/>
      <c r="W48" s="366"/>
      <c r="X48" s="366"/>
      <c r="Y48" s="366"/>
      <c r="Z48" s="366"/>
      <c r="AA48" s="631"/>
      <c r="AB48" s="632"/>
      <c r="AC48" s="380"/>
      <c r="AD48" s="368"/>
      <c r="AE48" s="416"/>
      <c r="AF48" s="417"/>
      <c r="AG48" s="417"/>
      <c r="AH48" s="368"/>
    </row>
    <row r="49" spans="1:34" s="371" customFormat="1" ht="22.5" customHeight="1" x14ac:dyDescent="0.15">
      <c r="A49" s="355">
        <v>33</v>
      </c>
      <c r="B49" s="372"/>
      <c r="C49" s="373" ph="1"/>
      <c r="D49" s="358"/>
      <c r="E49" s="374"/>
      <c r="F49" s="374">
        <f t="shared" si="0"/>
        <v>0</v>
      </c>
      <c r="G49" s="375"/>
      <c r="H49" s="376"/>
      <c r="I49" s="375"/>
      <c r="J49" s="376"/>
      <c r="K49" s="375"/>
      <c r="L49" s="376"/>
      <c r="M49" s="375"/>
      <c r="N49" s="376"/>
      <c r="O49" s="377"/>
      <c r="P49" s="378"/>
      <c r="Q49" s="377"/>
      <c r="R49" s="379"/>
      <c r="S49" s="365"/>
      <c r="T49" s="366"/>
      <c r="U49" s="366"/>
      <c r="V49" s="366"/>
      <c r="W49" s="366"/>
      <c r="X49" s="366"/>
      <c r="Y49" s="366"/>
      <c r="Z49" s="366"/>
      <c r="AA49" s="631"/>
      <c r="AB49" s="632"/>
      <c r="AC49" s="380"/>
      <c r="AD49" s="368">
        <v>0</v>
      </c>
      <c r="AE49" s="416"/>
      <c r="AF49" s="417"/>
      <c r="AG49" s="417"/>
      <c r="AH49" s="368"/>
    </row>
    <row r="50" spans="1:34" s="371" customFormat="1" ht="22.5" customHeight="1" x14ac:dyDescent="0.15">
      <c r="A50" s="355">
        <v>34</v>
      </c>
      <c r="B50" s="372"/>
      <c r="C50" s="373" ph="1"/>
      <c r="D50" s="358"/>
      <c r="E50" s="374"/>
      <c r="F50" s="374">
        <f t="shared" si="0"/>
        <v>0</v>
      </c>
      <c r="G50" s="375"/>
      <c r="H50" s="376"/>
      <c r="I50" s="375"/>
      <c r="J50" s="376"/>
      <c r="K50" s="375"/>
      <c r="L50" s="376"/>
      <c r="M50" s="375"/>
      <c r="N50" s="376"/>
      <c r="O50" s="377"/>
      <c r="P50" s="378"/>
      <c r="Q50" s="377"/>
      <c r="R50" s="379"/>
      <c r="S50" s="365"/>
      <c r="T50" s="366"/>
      <c r="U50" s="366"/>
      <c r="V50" s="366"/>
      <c r="W50" s="366"/>
      <c r="X50" s="366"/>
      <c r="Y50" s="366"/>
      <c r="Z50" s="366"/>
      <c r="AA50" s="631"/>
      <c r="AB50" s="632"/>
      <c r="AC50" s="380"/>
      <c r="AD50" s="368"/>
      <c r="AE50" s="416"/>
      <c r="AF50" s="417"/>
      <c r="AG50" s="417"/>
      <c r="AH50" s="368"/>
    </row>
    <row r="51" spans="1:34" s="371" customFormat="1" ht="22.5" customHeight="1" x14ac:dyDescent="0.15">
      <c r="A51" s="355">
        <v>35</v>
      </c>
      <c r="B51" s="372"/>
      <c r="C51" s="373" ph="1"/>
      <c r="D51" s="358"/>
      <c r="E51" s="374"/>
      <c r="F51" s="374">
        <f t="shared" si="0"/>
        <v>0</v>
      </c>
      <c r="G51" s="375"/>
      <c r="H51" s="376"/>
      <c r="I51" s="375"/>
      <c r="J51" s="376"/>
      <c r="K51" s="375"/>
      <c r="L51" s="376"/>
      <c r="M51" s="375"/>
      <c r="N51" s="376"/>
      <c r="O51" s="377"/>
      <c r="P51" s="378"/>
      <c r="Q51" s="377"/>
      <c r="R51" s="379"/>
      <c r="S51" s="365"/>
      <c r="T51" s="366"/>
      <c r="U51" s="366"/>
      <c r="V51" s="366"/>
      <c r="W51" s="366"/>
      <c r="X51" s="366"/>
      <c r="Y51" s="366"/>
      <c r="Z51" s="366"/>
      <c r="AA51" s="631"/>
      <c r="AB51" s="632"/>
      <c r="AC51" s="380"/>
      <c r="AD51" s="368"/>
      <c r="AE51" s="416"/>
      <c r="AF51" s="417"/>
      <c r="AG51" s="417"/>
      <c r="AH51" s="368"/>
    </row>
    <row r="52" spans="1:34" s="371" customFormat="1" ht="22.5" customHeight="1" x14ac:dyDescent="0.15">
      <c r="A52" s="355">
        <v>36</v>
      </c>
      <c r="B52" s="372"/>
      <c r="C52" s="373" ph="1"/>
      <c r="D52" s="358"/>
      <c r="E52" s="374"/>
      <c r="F52" s="374">
        <f t="shared" si="0"/>
        <v>0</v>
      </c>
      <c r="G52" s="375"/>
      <c r="H52" s="376"/>
      <c r="I52" s="375"/>
      <c r="J52" s="376"/>
      <c r="K52" s="375"/>
      <c r="L52" s="376"/>
      <c r="M52" s="375"/>
      <c r="N52" s="376"/>
      <c r="O52" s="377"/>
      <c r="P52" s="378"/>
      <c r="Q52" s="377"/>
      <c r="R52" s="379"/>
      <c r="S52" s="365"/>
      <c r="T52" s="366"/>
      <c r="U52" s="366"/>
      <c r="V52" s="366"/>
      <c r="W52" s="366"/>
      <c r="X52" s="366"/>
      <c r="Y52" s="366"/>
      <c r="Z52" s="366"/>
      <c r="AA52" s="631"/>
      <c r="AB52" s="632"/>
      <c r="AC52" s="380"/>
      <c r="AD52" s="368"/>
      <c r="AE52" s="416"/>
      <c r="AF52" s="417"/>
      <c r="AG52" s="417"/>
      <c r="AH52" s="368"/>
    </row>
    <row r="53" spans="1:34" s="371" customFormat="1" ht="22.5" customHeight="1" x14ac:dyDescent="0.15">
      <c r="A53" s="355">
        <v>37</v>
      </c>
      <c r="B53" s="372"/>
      <c r="C53" s="373" ph="1"/>
      <c r="D53" s="358"/>
      <c r="E53" s="374"/>
      <c r="F53" s="374">
        <f t="shared" si="0"/>
        <v>0</v>
      </c>
      <c r="G53" s="375"/>
      <c r="H53" s="376"/>
      <c r="I53" s="375"/>
      <c r="J53" s="376"/>
      <c r="K53" s="375"/>
      <c r="L53" s="376"/>
      <c r="M53" s="375"/>
      <c r="N53" s="376"/>
      <c r="O53" s="377"/>
      <c r="P53" s="378"/>
      <c r="Q53" s="377"/>
      <c r="R53" s="379"/>
      <c r="S53" s="365"/>
      <c r="T53" s="366"/>
      <c r="U53" s="366"/>
      <c r="V53" s="366"/>
      <c r="W53" s="366"/>
      <c r="X53" s="366"/>
      <c r="Y53" s="366"/>
      <c r="Z53" s="366"/>
      <c r="AA53" s="631"/>
      <c r="AB53" s="632"/>
      <c r="AC53" s="380"/>
      <c r="AD53" s="368"/>
      <c r="AE53" s="416"/>
      <c r="AF53" s="417"/>
      <c r="AG53" s="417"/>
      <c r="AH53" s="368"/>
    </row>
    <row r="54" spans="1:34" s="371" customFormat="1" ht="22.5" customHeight="1" x14ac:dyDescent="0.15">
      <c r="A54" s="355">
        <v>38</v>
      </c>
      <c r="B54" s="372"/>
      <c r="C54" s="373" ph="1"/>
      <c r="D54" s="358"/>
      <c r="E54" s="374"/>
      <c r="F54" s="374">
        <f t="shared" si="0"/>
        <v>0</v>
      </c>
      <c r="G54" s="375"/>
      <c r="H54" s="376"/>
      <c r="I54" s="375"/>
      <c r="J54" s="376"/>
      <c r="K54" s="375"/>
      <c r="L54" s="376"/>
      <c r="M54" s="375"/>
      <c r="N54" s="376"/>
      <c r="O54" s="377"/>
      <c r="P54" s="378"/>
      <c r="Q54" s="377"/>
      <c r="R54" s="379"/>
      <c r="S54" s="365"/>
      <c r="T54" s="366"/>
      <c r="U54" s="366"/>
      <c r="V54" s="366"/>
      <c r="W54" s="366"/>
      <c r="X54" s="366"/>
      <c r="Y54" s="366"/>
      <c r="Z54" s="366"/>
      <c r="AA54" s="631"/>
      <c r="AB54" s="632"/>
      <c r="AC54" s="380"/>
      <c r="AD54" s="368"/>
      <c r="AE54" s="416"/>
      <c r="AF54" s="417"/>
      <c r="AG54" s="417"/>
      <c r="AH54" s="368"/>
    </row>
    <row r="55" spans="1:34" s="371" customFormat="1" ht="22.5" customHeight="1" x14ac:dyDescent="0.15">
      <c r="A55" s="355">
        <v>39</v>
      </c>
      <c r="B55" s="372"/>
      <c r="C55" s="373" ph="1"/>
      <c r="D55" s="358"/>
      <c r="E55" s="374"/>
      <c r="F55" s="374">
        <f t="shared" si="0"/>
        <v>0</v>
      </c>
      <c r="G55" s="375"/>
      <c r="H55" s="376"/>
      <c r="I55" s="375"/>
      <c r="J55" s="376"/>
      <c r="K55" s="375"/>
      <c r="L55" s="376"/>
      <c r="M55" s="375"/>
      <c r="N55" s="376"/>
      <c r="O55" s="377"/>
      <c r="P55" s="378"/>
      <c r="Q55" s="377"/>
      <c r="R55" s="379"/>
      <c r="S55" s="365"/>
      <c r="T55" s="366"/>
      <c r="U55" s="366"/>
      <c r="V55" s="366"/>
      <c r="W55" s="366"/>
      <c r="X55" s="366"/>
      <c r="Y55" s="366"/>
      <c r="Z55" s="366"/>
      <c r="AA55" s="631"/>
      <c r="AB55" s="632"/>
      <c r="AC55" s="380"/>
      <c r="AD55" s="368"/>
      <c r="AE55" s="416"/>
      <c r="AF55" s="417"/>
      <c r="AG55" s="417"/>
      <c r="AH55" s="368"/>
    </row>
    <row r="56" spans="1:34" s="371" customFormat="1" ht="22.5" customHeight="1" thickBot="1" x14ac:dyDescent="0.2">
      <c r="A56" s="422">
        <v>40</v>
      </c>
      <c r="B56" s="385"/>
      <c r="C56" s="386" ph="1"/>
      <c r="D56" s="387"/>
      <c r="E56" s="423"/>
      <c r="F56" s="388">
        <f t="shared" si="0"/>
        <v>0</v>
      </c>
      <c r="G56" s="389"/>
      <c r="H56" s="390"/>
      <c r="I56" s="389"/>
      <c r="J56" s="390"/>
      <c r="K56" s="389"/>
      <c r="L56" s="390"/>
      <c r="M56" s="389"/>
      <c r="N56" s="390"/>
      <c r="O56" s="424"/>
      <c r="P56" s="392"/>
      <c r="Q56" s="391"/>
      <c r="R56" s="393"/>
      <c r="S56" s="394"/>
      <c r="T56" s="395"/>
      <c r="U56" s="395"/>
      <c r="V56" s="395"/>
      <c r="W56" s="395"/>
      <c r="X56" s="395"/>
      <c r="Y56" s="395"/>
      <c r="Z56" s="395"/>
      <c r="AA56" s="649"/>
      <c r="AB56" s="650"/>
      <c r="AC56" s="396"/>
      <c r="AD56" s="368"/>
      <c r="AE56" s="416"/>
      <c r="AF56" s="417"/>
      <c r="AG56" s="417"/>
      <c r="AH56" s="368"/>
    </row>
    <row r="57" spans="1:34" ht="21" customHeight="1" x14ac:dyDescent="0.15">
      <c r="A57" s="345"/>
      <c r="B57" s="291"/>
      <c r="C57" s="291"/>
      <c r="D57" s="291"/>
      <c r="E57" s="291"/>
      <c r="F57" s="345"/>
      <c r="G57" s="291"/>
      <c r="H57" s="291"/>
      <c r="I57" s="291"/>
      <c r="J57" s="291"/>
      <c r="K57" s="291"/>
      <c r="L57" s="291"/>
      <c r="M57" s="291"/>
      <c r="N57" s="291"/>
      <c r="O57" s="291"/>
      <c r="P57" s="291"/>
      <c r="Q57" s="291"/>
      <c r="R57" s="291"/>
      <c r="S57" s="291"/>
      <c r="T57" s="291"/>
      <c r="U57" s="291"/>
      <c r="V57" s="291"/>
      <c r="W57" s="291"/>
      <c r="X57" s="291"/>
      <c r="Y57" s="291"/>
      <c r="Z57" s="291"/>
      <c r="AA57" s="291"/>
      <c r="AB57" s="291"/>
      <c r="AC57" s="291"/>
      <c r="AD57" s="291"/>
      <c r="AE57" s="425"/>
      <c r="AF57" s="426"/>
      <c r="AG57" s="426"/>
      <c r="AH57" s="291"/>
    </row>
    <row r="58" spans="1:34" ht="30" customHeight="1" x14ac:dyDescent="0.15">
      <c r="A58" s="345"/>
      <c r="B58" s="291"/>
      <c r="C58" s="427"/>
      <c r="D58" s="427"/>
      <c r="E58" s="427"/>
      <c r="F58" s="427"/>
      <c r="G58" s="427"/>
      <c r="H58" s="427"/>
      <c r="I58" s="427"/>
      <c r="J58" s="427"/>
      <c r="K58" s="427"/>
      <c r="L58" s="427"/>
      <c r="M58" s="427"/>
      <c r="N58" s="427"/>
      <c r="O58" s="427"/>
      <c r="P58" s="427"/>
      <c r="Q58" s="427"/>
      <c r="R58" s="427"/>
      <c r="S58" s="427"/>
      <c r="T58" s="427"/>
      <c r="U58" s="427"/>
      <c r="V58" s="427"/>
      <c r="W58" s="427"/>
      <c r="X58" s="427"/>
      <c r="Y58" s="427"/>
      <c r="Z58" s="427"/>
      <c r="AA58" s="427"/>
      <c r="AB58" s="291"/>
      <c r="AC58" s="291"/>
      <c r="AD58" s="368"/>
      <c r="AE58" s="292"/>
      <c r="AF58" s="291"/>
      <c r="AG58" s="291"/>
      <c r="AH58" s="291"/>
    </row>
    <row r="59" spans="1:34" x14ac:dyDescent="0.15">
      <c r="AD59" s="291"/>
    </row>
    <row r="60" spans="1:34" ht="21" x14ac:dyDescent="0.15">
      <c r="C60" s="293" ph="1"/>
    </row>
    <row r="61" spans="1:34" ht="21" x14ac:dyDescent="0.15">
      <c r="C61" s="293" ph="1"/>
    </row>
    <row r="62" spans="1:34" ht="21" x14ac:dyDescent="0.15">
      <c r="C62" s="293" ph="1"/>
    </row>
    <row r="235" spans="3:3" ht="21" x14ac:dyDescent="0.15">
      <c r="C235" s="293" ph="1"/>
    </row>
    <row r="236" spans="3:3" ht="21" x14ac:dyDescent="0.15">
      <c r="C236" s="293" ph="1"/>
    </row>
    <row r="237" spans="3:3" ht="21" x14ac:dyDescent="0.15">
      <c r="C237" s="293" ph="1"/>
    </row>
    <row r="260" spans="3:3" ht="21" x14ac:dyDescent="0.15">
      <c r="C260" s="293" ph="1"/>
    </row>
    <row r="261" spans="3:3" ht="21" x14ac:dyDescent="0.15">
      <c r="C261" s="293" ph="1"/>
    </row>
    <row r="262" spans="3:3" ht="21" x14ac:dyDescent="0.15">
      <c r="C262" s="293" ph="1"/>
    </row>
  </sheetData>
  <protectedRanges>
    <protectedRange sqref="R3:AB8 C3:P3 C10:P10 A3:B10 Q3:Q10 A11:AB11 A57:AB57 A12:C16 A17:A38 C5:G9 A39:C56 E12:F16 F17:AB56" name="範囲3_2"/>
    <protectedRange sqref="A4:B4 Y7:AA8 Z6 AB6:AB8 R5:Z5 R6:X8 A5:A10 C10:Q10 AC8:AC10 A11:AB11 A57:AB57 A12:C16 A17:A38 C5:G9 Q5:Q9 A39:C56 E12:F16 F17:AB56" name="範囲1_1_2"/>
    <protectedRange password="E484" sqref="S18:Y25 AE58:AH58 AD58:AD59 A4:B4 Z17:AB25 A11:AC11 A57:AC58 Q6:Q10 AB6:AB8 Y7:AA8 Z6 R6:X8 A5:A10 C10:P10 A1:AH1 S26:AB56 A39:C56 A12:C16 AD11:AH18 A17:A38 C5:G9 AC3:AH10 AD2:AH2 Q3:AB5 A3:P3 N17:Y17 AD23:AH57 AD19:AF22 AH19:AH22 E12:F16 F17:M56 N18:R56" name="範囲2_1_2"/>
    <protectedRange password="E484" sqref="AC17:AC56" name="範囲2_1_2_1"/>
    <protectedRange sqref="B17:C38 E17:E56" name="範囲3_2_3"/>
    <protectedRange sqref="B17:C38 E17:E56" name="範囲1_1_2_3"/>
    <protectedRange password="E484" sqref="B17:C38 E17:E56" name="範囲2_1_2_3"/>
    <protectedRange sqref="G15:Z16 G12:V12 G13:R14" name="範囲3_2_2"/>
    <protectedRange sqref="G15:Z16 G12:V12 G13:R14" name="範囲1_1_2_2"/>
    <protectedRange password="E484" sqref="G15:Z16 G12:V12 G13:R14" name="範囲2_1_2_2"/>
    <protectedRange password="E484" sqref="AC12:AC16" name="範囲2_1_2_1_1_1"/>
    <protectedRange sqref="AA12:AB16" name="範囲3_2_1_1"/>
    <protectedRange sqref="AA12:AB16" name="範囲1_1_2_1_1"/>
    <protectedRange password="E484" sqref="AA12:AB16" name="範囲2_1_2_1_1_1_1"/>
    <protectedRange sqref="W12:Z12" name="範囲3_2_2_1_1"/>
    <protectedRange sqref="W12:Z12" name="範囲1_1_2_2_1_1"/>
    <protectedRange password="E484" sqref="W12:Z12" name="範囲2_1_2_2_1_1"/>
    <protectedRange sqref="P4:P9" name="範囲3_2_1"/>
    <protectedRange sqref="P4:P9" name="範囲1_1_2_1"/>
    <protectedRange password="E484" sqref="P4:P9" name="範囲2_1_2_1_1"/>
    <protectedRange sqref="H4:O9" name="範囲3_2_2_1_2"/>
    <protectedRange sqref="L4:O4 H4:J4 H5:O9" name="範囲1_1_2_3_1"/>
    <protectedRange password="E484" sqref="H4:J4 L4:O4 H5:O9" name="範囲2_1_2_2_1_2"/>
    <protectedRange sqref="U2:AB2 B2 D2 F2:G2" name="範囲3_2_1_3"/>
    <protectedRange password="E484" sqref="U2:AC2 B2 D2 F2:G2" name="範囲2_1_2_1_3"/>
    <protectedRange sqref="H2" name="範囲3_2_3_2"/>
    <protectedRange password="E484" sqref="H2" name="範囲2_1_2_3_2"/>
    <protectedRange sqref="I2:P2" name="範囲3_2_4"/>
    <protectedRange password="E484" sqref="I2:P2" name="範囲2_1_2_4_1"/>
    <protectedRange sqref="S13:V14 W13:Z13" name="範囲3_2_5"/>
    <protectedRange sqref="S13:V14 W13:Z13" name="範囲1_1_2_4"/>
    <protectedRange password="E484" sqref="S13:V14 W13:Z13" name="範囲2_1_2_4"/>
    <protectedRange sqref="W14:Z14" name="範囲3_2_2_3"/>
    <protectedRange sqref="W14:Z14" name="範囲1_1_2_2_3"/>
    <protectedRange password="E484" sqref="W14:Z14" name="範囲2_1_2_2_3"/>
    <protectedRange password="E484" sqref="AG19:AG21" name="範囲2_1_2_1_3_1"/>
    <protectedRange password="E484" sqref="AG22" name="範囲2_1_2_1_1_2"/>
    <protectedRange sqref="D12:D16" name="範囲3_2_4_1"/>
    <protectedRange sqref="D12:D16" name="範囲1_1_2_5"/>
    <protectedRange password="E484" sqref="D12:D16" name="範囲2_1_2_5"/>
    <protectedRange sqref="D17:D56" name="範囲3_2_3_1_1"/>
    <protectedRange sqref="D17:D56" name="範囲1_1_2_3_1_1_1"/>
    <protectedRange password="E484" sqref="D17:D56" name="範囲2_1_2_3_1_1"/>
  </protectedRanges>
  <autoFilter ref="A12:AG56" xr:uid="{34624705-6588-480B-B339-B62D97BBE0BB}">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6" showButton="0"/>
  </autoFilter>
  <mergeCells count="85">
    <mergeCell ref="I2:P2"/>
    <mergeCell ref="R2:S2"/>
    <mergeCell ref="H9:O9"/>
    <mergeCell ref="W7:W8"/>
    <mergeCell ref="X7:X8"/>
    <mergeCell ref="J4:O4"/>
    <mergeCell ref="Y5:AB6"/>
    <mergeCell ref="H5:O5"/>
    <mergeCell ref="H7:O7"/>
    <mergeCell ref="H8:O8"/>
    <mergeCell ref="R5:V5"/>
    <mergeCell ref="W5:X5"/>
    <mergeCell ref="Y7:AB8"/>
    <mergeCell ref="R7:R8"/>
    <mergeCell ref="S7:S8"/>
    <mergeCell ref="T7:V8"/>
    <mergeCell ref="T6:V6"/>
    <mergeCell ref="AA37:AB37"/>
    <mergeCell ref="AA38:AB38"/>
    <mergeCell ref="AA43:AB43"/>
    <mergeCell ref="AA56:AB56"/>
    <mergeCell ref="AA45:AB45"/>
    <mergeCell ref="AA46:AB46"/>
    <mergeCell ref="AA47:AB47"/>
    <mergeCell ref="AA48:AB48"/>
    <mergeCell ref="AA54:AB54"/>
    <mergeCell ref="AA55:AB55"/>
    <mergeCell ref="AA53:AB53"/>
    <mergeCell ref="AA49:AB49"/>
    <mergeCell ref="AA50:AB50"/>
    <mergeCell ref="AA51:AB51"/>
    <mergeCell ref="AA52:AB52"/>
    <mergeCell ref="AA44:AB44"/>
    <mergeCell ref="AA28:AB28"/>
    <mergeCell ref="AA29:AB29"/>
    <mergeCell ref="AA30:AB30"/>
    <mergeCell ref="AA31:AB31"/>
    <mergeCell ref="AA32:AB32"/>
    <mergeCell ref="AA40:AB40"/>
    <mergeCell ref="AA41:AB41"/>
    <mergeCell ref="AA42:AB42"/>
    <mergeCell ref="H6:O6"/>
    <mergeCell ref="AA21:AB21"/>
    <mergeCell ref="AA22:AB22"/>
    <mergeCell ref="AA17:AB17"/>
    <mergeCell ref="AA18:AB18"/>
    <mergeCell ref="AA19:AB19"/>
    <mergeCell ref="AA20:AB20"/>
    <mergeCell ref="L14:L16"/>
    <mergeCell ref="M14:M16"/>
    <mergeCell ref="N14:N16"/>
    <mergeCell ref="O14:O16"/>
    <mergeCell ref="P14:P16"/>
    <mergeCell ref="Q14:Q16"/>
    <mergeCell ref="A12:A16"/>
    <mergeCell ref="B12:B16"/>
    <mergeCell ref="C12:C16"/>
    <mergeCell ref="AA39:AB39"/>
    <mergeCell ref="E12:E16"/>
    <mergeCell ref="R14:R16"/>
    <mergeCell ref="AA12:AB16"/>
    <mergeCell ref="AA34:AB34"/>
    <mergeCell ref="AA35:AB35"/>
    <mergeCell ref="AA36:AB36"/>
    <mergeCell ref="AA33:AB33"/>
    <mergeCell ref="AA23:AB23"/>
    <mergeCell ref="AA24:AB24"/>
    <mergeCell ref="AA25:AB25"/>
    <mergeCell ref="AA26:AB26"/>
    <mergeCell ref="AA27:AB27"/>
    <mergeCell ref="D12:D16"/>
    <mergeCell ref="AC12:AC16"/>
    <mergeCell ref="S10:U10"/>
    <mergeCell ref="X10:Z10"/>
    <mergeCell ref="AA10:AB10"/>
    <mergeCell ref="G13:N13"/>
    <mergeCell ref="O13:R13"/>
    <mergeCell ref="G14:G16"/>
    <mergeCell ref="H14:H16"/>
    <mergeCell ref="I14:I16"/>
    <mergeCell ref="J14:J16"/>
    <mergeCell ref="K14:K16"/>
    <mergeCell ref="G12:Z12"/>
    <mergeCell ref="S13:V13"/>
    <mergeCell ref="W13:Z13"/>
  </mergeCells>
  <phoneticPr fontId="1"/>
  <conditionalFormatting sqref="D17:D56">
    <cfRule type="containsText" dxfId="47" priority="1" operator="containsText" text="OP">
      <formula>NOT(ISERROR(SEARCH("OP",D17)))</formula>
    </cfRule>
    <cfRule type="containsText" dxfId="46" priority="2" operator="containsText" text="在">
      <formula>NOT(ISERROR(SEARCH("在",D17)))</formula>
    </cfRule>
  </conditionalFormatting>
  <conditionalFormatting sqref="H17:H56">
    <cfRule type="expression" dxfId="45" priority="50">
      <formula>H17&gt;1000</formula>
    </cfRule>
    <cfRule type="expression" dxfId="44" priority="53">
      <formula>OR($G17="3000s",$G17="400H",$G17=100,$G17=200,$G17=300,$G17=400,$G17=800,$G17=1000,$G17=1500,$G17=3000,$G17=5000,$G17=10000,G17="100H",G17="110H")</formula>
    </cfRule>
    <cfRule type="expression" dxfId="43" priority="54">
      <formula>OR($G17=200,$G17=100)</formula>
    </cfRule>
  </conditionalFormatting>
  <conditionalFormatting sqref="J17:J56">
    <cfRule type="expression" dxfId="42" priority="49">
      <formula>J17&gt;1000</formula>
    </cfRule>
    <cfRule type="expression" dxfId="41" priority="52">
      <formula>OR(I17="3000s",I17="400H",I17=100,I17=200,I17=300,I17=400,I17=800,I17=1000,I17=1500,I17=3000,I17=5000,I17=10000,I17="100H",I17="110H")</formula>
    </cfRule>
  </conditionalFormatting>
  <conditionalFormatting sqref="L17:L56">
    <cfRule type="expression" dxfId="40" priority="28">
      <formula>L17&gt;1000</formula>
    </cfRule>
    <cfRule type="expression" dxfId="39" priority="29">
      <formula>OR(K17="3000s",K17="400H",K17=100,K17=200,K17=300,K17=400,K17=800,K17=1000,K17=1500,K17=3000,K17=5000,K17=10000,K17="100H",K17="110H")</formula>
    </cfRule>
  </conditionalFormatting>
  <conditionalFormatting sqref="N17:N56">
    <cfRule type="expression" dxfId="38" priority="26">
      <formula>N17&gt;1000</formula>
    </cfRule>
    <cfRule type="expression" dxfId="37" priority="27">
      <formula>OR(M17="3000s",M17="400H",M17=100,M17=200,M17=300,M17=400,M17=800,M17=1000,M17=1500,M17=3000,M17=5000,M17=10000,M17="100H",M17="110H")</formula>
    </cfRule>
  </conditionalFormatting>
  <conditionalFormatting sqref="P17:P56">
    <cfRule type="expression" dxfId="36" priority="48">
      <formula>P17&gt;100</formula>
    </cfRule>
    <cfRule type="expression" dxfId="35" priority="51">
      <formula>OR(O17="走高跳",O17="走幅跳",O17="三段跳",O17="砲丸",O17="円盤",O17="やり投")</formula>
    </cfRule>
  </conditionalFormatting>
  <conditionalFormatting sqref="R17:R56">
    <cfRule type="expression" dxfId="34" priority="32">
      <formula>R17&gt;100</formula>
    </cfRule>
    <cfRule type="expression" dxfId="33" priority="33">
      <formula>OR(Q17="走高跳",Q17="走幅跳",Q17="三段跳",Q17="砲丸",Q17="円盤",Q17="やり投")</formula>
    </cfRule>
  </conditionalFormatting>
  <conditionalFormatting sqref="S16">
    <cfRule type="expression" dxfId="32" priority="14">
      <formula>S16&gt;4000</formula>
    </cfRule>
    <cfRule type="expression" dxfId="31" priority="15">
      <formula>OR(S$17:S$56="◎低")</formula>
    </cfRule>
    <cfRule type="expression" dxfId="30" priority="16">
      <formula>OR(S$17:S$56="○")</formula>
    </cfRule>
  </conditionalFormatting>
  <conditionalFormatting sqref="S17:Z56">
    <cfRule type="containsText" dxfId="29" priority="20" operator="containsText" text="○">
      <formula>NOT(ISERROR(SEARCH("○",S17)))</formula>
    </cfRule>
  </conditionalFormatting>
  <conditionalFormatting sqref="T16:V16">
    <cfRule type="expression" dxfId="28" priority="17">
      <formula>(T$17:T$56="低学年")</formula>
    </cfRule>
    <cfRule type="expression" dxfId="27" priority="18">
      <formula>T16&gt;4000</formula>
    </cfRule>
    <cfRule type="expression" dxfId="26" priority="19">
      <formula>OR(T$17:T$56="○")</formula>
    </cfRule>
  </conditionalFormatting>
  <conditionalFormatting sqref="W16:Z16">
    <cfRule type="expression" dxfId="25" priority="8">
      <formula>W16&gt;4000</formula>
    </cfRule>
    <cfRule type="expression" dxfId="24" priority="9">
      <formula>OR(W$17:W$56="◎低")</formula>
    </cfRule>
    <cfRule type="expression" dxfId="23" priority="10">
      <formula>OR(W$17:W$56="○")</formula>
    </cfRule>
  </conditionalFormatting>
  <dataValidations count="5">
    <dataValidation type="list" allowBlank="1" showInputMessage="1" showErrorMessage="1" sqref="S17:Z56" xr:uid="{539CC800-93CC-49BA-A4EE-4D047B13B1F3}">
      <formula1>$AG$17:$AG$17</formula1>
    </dataValidation>
    <dataValidation type="list" allowBlank="1" showInputMessage="1" showErrorMessage="1" sqref="M17:M56 I17:I56 K17:K56 G17:G56" xr:uid="{1B430225-70A0-4EF8-844A-7B7C2C80EEF7}">
      <formula1>$AE$17:$AE$23</formula1>
    </dataValidation>
    <dataValidation type="list" allowBlank="1" showInputMessage="1" showErrorMessage="1" sqref="D17:D56" xr:uid="{2995E27B-354D-4CB6-9D59-AFC91FC771BB}">
      <formula1>$AG$19:$AG$20</formula1>
    </dataValidation>
    <dataValidation type="list" allowBlank="1" showInputMessage="1" showErrorMessage="1" sqref="E17:E56" xr:uid="{20372A70-B244-42B4-91E4-0E064C362A90}">
      <formula1>$AG$24:$AG$26</formula1>
    </dataValidation>
    <dataValidation type="list" allowBlank="1" showInputMessage="1" showErrorMessage="1" sqref="O17:O56 Q17:Q56" xr:uid="{020DC399-B79D-4A6B-9162-139CB93B59A6}">
      <formula1>$AF$17:$AF$20</formula1>
    </dataValidation>
  </dataValidations>
  <printOptions horizontalCentered="1" verticalCentered="1"/>
  <pageMargins left="0" right="0" top="0" bottom="0" header="0" footer="0.11811023622047245"/>
  <pageSetup paperSize="9" scale="80" orientation="landscape" r:id="rId1"/>
  <headerFooter>
    <oddFooter>&amp;R
&amp;"-,標準"&amp;10
小田原市陸上競技協会</oddFooter>
  </headerFooter>
  <rowBreaks count="1" manualBreakCount="1">
    <brk id="31"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N280"/>
  <sheetViews>
    <sheetView showGridLines="0" view="pageBreakPreview" topLeftCell="A172" zoomScale="50" zoomScaleNormal="50" zoomScaleSheetLayoutView="50" workbookViewId="0">
      <selection activeCell="AG194" sqref="AG194"/>
    </sheetView>
  </sheetViews>
  <sheetFormatPr defaultColWidth="9" defaultRowHeight="18.75" x14ac:dyDescent="0.15"/>
  <cols>
    <col min="1" max="1" width="3.625" style="60" customWidth="1"/>
    <col min="2" max="2" width="12.625" style="59" customWidth="1"/>
    <col min="3" max="3" width="30.625" style="60" customWidth="1"/>
    <col min="4" max="5" width="6.625" style="60" customWidth="1"/>
    <col min="6" max="7" width="3.625" style="60" customWidth="1"/>
    <col min="8" max="8" width="12.625" style="59" customWidth="1"/>
    <col min="9" max="9" width="30.625" style="60" customWidth="1"/>
    <col min="10" max="11" width="6.625" style="60" customWidth="1"/>
    <col min="12" max="13" width="3.625" style="60" customWidth="1"/>
    <col min="14" max="14" width="12.625" style="59" customWidth="1"/>
    <col min="15" max="15" width="30.625" style="60" customWidth="1"/>
    <col min="16" max="17" width="6.625" style="60" customWidth="1"/>
    <col min="18" max="19" width="3.625" style="60" customWidth="1"/>
    <col min="20" max="20" width="12.625" style="59" customWidth="1"/>
    <col min="21" max="21" width="30.625" style="60" customWidth="1"/>
    <col min="22" max="23" width="6.625" style="60" customWidth="1"/>
    <col min="24" max="25" width="3.625" style="60" customWidth="1"/>
    <col min="26" max="26" width="12.625" style="59" customWidth="1"/>
    <col min="27" max="27" width="30.625" style="60" customWidth="1"/>
    <col min="28" max="29" width="6.625" style="60" customWidth="1"/>
    <col min="30" max="31" width="3.625" style="60" customWidth="1"/>
    <col min="32" max="32" width="12.625" style="59" customWidth="1"/>
    <col min="33" max="33" width="30.625" style="60" customWidth="1"/>
    <col min="34" max="35" width="6.625" style="60" customWidth="1"/>
    <col min="36" max="36" width="3.625" style="60" customWidth="1"/>
    <col min="37" max="37" width="6.625" style="59" customWidth="1"/>
    <col min="38" max="38" width="15.625" style="60" customWidth="1"/>
    <col min="39" max="39" width="3.625" style="60" customWidth="1"/>
    <col min="40" max="40" width="4.625" style="60" customWidth="1"/>
    <col min="41" max="16384" width="9" style="60"/>
  </cols>
  <sheetData>
    <row r="1" spans="1:40" ht="18.75" customHeight="1" x14ac:dyDescent="0.15">
      <c r="A1" s="58"/>
      <c r="B1" s="119"/>
      <c r="C1" s="58"/>
      <c r="D1" s="58"/>
      <c r="E1" s="58"/>
      <c r="F1" s="58"/>
      <c r="G1" s="58"/>
      <c r="H1" s="119"/>
      <c r="I1" s="58"/>
      <c r="J1" s="58"/>
      <c r="K1" s="58"/>
      <c r="L1" s="58"/>
      <c r="M1" s="58"/>
      <c r="N1" s="119"/>
      <c r="O1" s="58"/>
      <c r="P1" s="58"/>
      <c r="Q1" s="58"/>
      <c r="R1" s="58"/>
      <c r="S1" s="58"/>
      <c r="T1" s="119"/>
      <c r="U1" s="58"/>
      <c r="V1" s="58"/>
      <c r="W1" s="58"/>
      <c r="X1" s="58"/>
      <c r="Y1" s="58"/>
      <c r="Z1" s="119"/>
      <c r="AA1" s="58"/>
      <c r="AB1" s="58"/>
      <c r="AC1" s="58"/>
      <c r="AD1" s="58"/>
      <c r="AE1" s="58"/>
      <c r="AF1" s="119"/>
      <c r="AG1" s="58"/>
      <c r="AH1" s="58"/>
      <c r="AI1" s="58"/>
      <c r="AJ1" s="58"/>
    </row>
    <row r="2" spans="1:40" ht="32.1" customHeight="1" x14ac:dyDescent="0.15">
      <c r="A2" s="58"/>
      <c r="B2" s="61" t="s">
        <v>27</v>
      </c>
      <c r="C2" s="692" t="str">
        <f>'番編用リスト（男子）'!$AB$17</f>
        <v/>
      </c>
      <c r="D2" s="693"/>
      <c r="E2" s="694"/>
      <c r="F2" s="62"/>
      <c r="G2" s="63"/>
      <c r="H2" s="61" t="s">
        <v>27</v>
      </c>
      <c r="I2" s="692" t="str">
        <f>'番編用リスト（男子）'!$AD$17</f>
        <v/>
      </c>
      <c r="J2" s="693"/>
      <c r="K2" s="694"/>
      <c r="L2" s="58"/>
      <c r="M2" s="58"/>
      <c r="N2" s="61" t="s">
        <v>27</v>
      </c>
      <c r="O2" s="692" t="str">
        <f>'番編用リスト（男子）'!$AF$17</f>
        <v/>
      </c>
      <c r="P2" s="693"/>
      <c r="Q2" s="694"/>
      <c r="R2" s="62"/>
      <c r="S2" s="63"/>
      <c r="T2" s="61" t="s">
        <v>27</v>
      </c>
      <c r="U2" s="692" t="str">
        <f>'番編用リスト（男子）'!$AH$17</f>
        <v/>
      </c>
      <c r="V2" s="693"/>
      <c r="W2" s="694"/>
      <c r="X2" s="58"/>
      <c r="Y2" s="58"/>
      <c r="Z2" s="61" t="s">
        <v>27</v>
      </c>
      <c r="AA2" s="692" t="str">
        <f>'番編用リスト（男子）'!$AJ$17</f>
        <v/>
      </c>
      <c r="AB2" s="693"/>
      <c r="AC2" s="694"/>
      <c r="AD2" s="62"/>
      <c r="AE2" s="63"/>
      <c r="AF2" s="61" t="s">
        <v>27</v>
      </c>
      <c r="AG2" s="692" t="str">
        <f>'番編用リスト（男子）'!$AL$17</f>
        <v/>
      </c>
      <c r="AH2" s="693"/>
      <c r="AI2" s="694"/>
      <c r="AJ2" s="58"/>
      <c r="AL2" s="695"/>
      <c r="AM2" s="695"/>
      <c r="AN2" s="695"/>
    </row>
    <row r="3" spans="1:40" ht="32.1" customHeight="1" x14ac:dyDescent="0.15">
      <c r="A3" s="58"/>
      <c r="B3" s="61" t="s">
        <v>1</v>
      </c>
      <c r="C3" s="696" t="str">
        <f>'番編用リスト（男子）'!$W$17</f>
        <v/>
      </c>
      <c r="D3" s="697"/>
      <c r="E3" s="698"/>
      <c r="F3" s="62"/>
      <c r="G3" s="63"/>
      <c r="H3" s="61" t="s">
        <v>1</v>
      </c>
      <c r="I3" s="696" t="str">
        <f>'番編用リスト（男子）'!$W$17</f>
        <v/>
      </c>
      <c r="J3" s="697"/>
      <c r="K3" s="698"/>
      <c r="L3" s="58"/>
      <c r="M3" s="58"/>
      <c r="N3" s="61" t="s">
        <v>1</v>
      </c>
      <c r="O3" s="696" t="str">
        <f>'番編用リスト（男子）'!$W$17</f>
        <v/>
      </c>
      <c r="P3" s="697"/>
      <c r="Q3" s="698"/>
      <c r="R3" s="62"/>
      <c r="S3" s="63"/>
      <c r="T3" s="61" t="s">
        <v>1</v>
      </c>
      <c r="U3" s="696" t="str">
        <f>'番編用リスト（男子）'!$W$17</f>
        <v/>
      </c>
      <c r="V3" s="697"/>
      <c r="W3" s="698"/>
      <c r="X3" s="58"/>
      <c r="Y3" s="58"/>
      <c r="Z3" s="61" t="s">
        <v>1</v>
      </c>
      <c r="AA3" s="696" t="str">
        <f>'番編用リスト（男子）'!$W$17</f>
        <v/>
      </c>
      <c r="AB3" s="697"/>
      <c r="AC3" s="698"/>
      <c r="AD3" s="62"/>
      <c r="AE3" s="63"/>
      <c r="AF3" s="61" t="s">
        <v>1</v>
      </c>
      <c r="AG3" s="696" t="str">
        <f>'番編用リスト（男子）'!$W$17</f>
        <v/>
      </c>
      <c r="AH3" s="697"/>
      <c r="AI3" s="698"/>
      <c r="AJ3" s="58"/>
      <c r="AL3" s="695"/>
      <c r="AM3" s="695"/>
      <c r="AN3" s="695"/>
    </row>
    <row r="4" spans="1:40" ht="32.1" customHeight="1" x14ac:dyDescent="0.15">
      <c r="A4" s="58"/>
      <c r="B4" s="61" t="s">
        <v>28</v>
      </c>
      <c r="C4" s="699" t="str">
        <f>'番編用リスト（男子）'!$X$17</f>
        <v/>
      </c>
      <c r="D4" s="700"/>
      <c r="E4" s="701"/>
      <c r="F4" s="62"/>
      <c r="G4" s="63"/>
      <c r="H4" s="61" t="s">
        <v>28</v>
      </c>
      <c r="I4" s="699" t="str">
        <f>'番編用リスト（男子）'!$X$17</f>
        <v/>
      </c>
      <c r="J4" s="700"/>
      <c r="K4" s="701"/>
      <c r="L4" s="58"/>
      <c r="M4" s="58"/>
      <c r="N4" s="61" t="s">
        <v>28</v>
      </c>
      <c r="O4" s="699" t="str">
        <f>'番編用リスト（男子）'!$X$17</f>
        <v/>
      </c>
      <c r="P4" s="700"/>
      <c r="Q4" s="701"/>
      <c r="R4" s="62"/>
      <c r="S4" s="63"/>
      <c r="T4" s="61" t="s">
        <v>28</v>
      </c>
      <c r="U4" s="699" t="str">
        <f>'番編用リスト（男子）'!$X$17</f>
        <v/>
      </c>
      <c r="V4" s="700"/>
      <c r="W4" s="701"/>
      <c r="X4" s="58"/>
      <c r="Y4" s="58"/>
      <c r="Z4" s="61" t="s">
        <v>28</v>
      </c>
      <c r="AA4" s="699" t="str">
        <f>'番編用リスト（男子）'!$X$17</f>
        <v/>
      </c>
      <c r="AB4" s="700"/>
      <c r="AC4" s="701"/>
      <c r="AD4" s="62"/>
      <c r="AE4" s="63"/>
      <c r="AF4" s="61" t="s">
        <v>28</v>
      </c>
      <c r="AG4" s="699" t="str">
        <f>'番編用リスト（男子）'!$X$17</f>
        <v/>
      </c>
      <c r="AH4" s="700"/>
      <c r="AI4" s="701"/>
      <c r="AJ4" s="58"/>
      <c r="AL4" s="695"/>
      <c r="AM4" s="695"/>
      <c r="AN4" s="695"/>
    </row>
    <row r="5" spans="1:40" ht="32.1" customHeight="1" x14ac:dyDescent="0.15">
      <c r="A5" s="58"/>
      <c r="B5" s="61" t="s">
        <v>29</v>
      </c>
      <c r="C5" s="64">
        <f>'番編用リスト（男子）'!$AE$4</f>
        <v>0</v>
      </c>
      <c r="D5" s="61" t="s">
        <v>3</v>
      </c>
      <c r="E5" s="61" t="str">
        <f>'番編用リスト（男子）'!$Z$17</f>
        <v/>
      </c>
      <c r="F5" s="62"/>
      <c r="G5" s="63"/>
      <c r="H5" s="61" t="s">
        <v>29</v>
      </c>
      <c r="I5" s="64">
        <f>'番編用リスト（男子）'!$AE$4</f>
        <v>0</v>
      </c>
      <c r="J5" s="61" t="s">
        <v>35</v>
      </c>
      <c r="K5" s="61" t="str">
        <f>'番編用リスト（男子）'!$Z$17</f>
        <v/>
      </c>
      <c r="L5" s="58"/>
      <c r="M5" s="58"/>
      <c r="N5" s="61" t="s">
        <v>29</v>
      </c>
      <c r="O5" s="64">
        <f>'番編用リスト（男子）'!$AE$4</f>
        <v>0</v>
      </c>
      <c r="P5" s="61" t="s">
        <v>3</v>
      </c>
      <c r="Q5" s="61" t="str">
        <f>'番編用リスト（男子）'!$Z$17</f>
        <v/>
      </c>
      <c r="R5" s="62"/>
      <c r="S5" s="63"/>
      <c r="T5" s="61" t="s">
        <v>29</v>
      </c>
      <c r="U5" s="64">
        <f>'番編用リスト（男子）'!$AE$4</f>
        <v>0</v>
      </c>
      <c r="V5" s="61" t="s">
        <v>35</v>
      </c>
      <c r="W5" s="61" t="str">
        <f>'番編用リスト（男子）'!$Z$17</f>
        <v/>
      </c>
      <c r="X5" s="58"/>
      <c r="Y5" s="58"/>
      <c r="Z5" s="61" t="s">
        <v>29</v>
      </c>
      <c r="AA5" s="64">
        <f>'番編用リスト（男子）'!$AE$4</f>
        <v>0</v>
      </c>
      <c r="AB5" s="61" t="s">
        <v>3</v>
      </c>
      <c r="AC5" s="61" t="str">
        <f>'番編用リスト（男子）'!$Z$17</f>
        <v/>
      </c>
      <c r="AD5" s="62"/>
      <c r="AE5" s="63"/>
      <c r="AF5" s="61" t="s">
        <v>29</v>
      </c>
      <c r="AG5" s="64">
        <f>'番編用リスト（男子）'!$AE$4</f>
        <v>0</v>
      </c>
      <c r="AH5" s="61" t="s">
        <v>35</v>
      </c>
      <c r="AI5" s="61" t="str">
        <f>'番編用リスト（男子）'!$Z$17</f>
        <v/>
      </c>
      <c r="AJ5" s="58"/>
      <c r="AM5" s="59"/>
    </row>
    <row r="6" spans="1:40" ht="32.1" customHeight="1" x14ac:dyDescent="0.15">
      <c r="A6" s="58"/>
      <c r="B6" s="61" t="s">
        <v>30</v>
      </c>
      <c r="C6" s="702" t="str">
        <f>'番編用リスト（男子）'!$AC$17</f>
        <v/>
      </c>
      <c r="D6" s="703"/>
      <c r="E6" s="704"/>
      <c r="F6" s="62"/>
      <c r="G6" s="63"/>
      <c r="H6" s="61" t="s">
        <v>30</v>
      </c>
      <c r="I6" s="702" t="str">
        <f>'番編用リスト（男子）'!$AE$17</f>
        <v/>
      </c>
      <c r="J6" s="703"/>
      <c r="K6" s="704"/>
      <c r="L6" s="58"/>
      <c r="M6" s="58"/>
      <c r="N6" s="61" t="s">
        <v>30</v>
      </c>
      <c r="O6" s="702" t="str">
        <f>'番編用リスト（男子）'!$AG$17</f>
        <v/>
      </c>
      <c r="P6" s="703"/>
      <c r="Q6" s="704"/>
      <c r="R6" s="62"/>
      <c r="S6" s="63"/>
      <c r="T6" s="61" t="s">
        <v>30</v>
      </c>
      <c r="U6" s="702" t="str">
        <f>'番編用リスト（男子）'!$AI$17</f>
        <v/>
      </c>
      <c r="V6" s="703"/>
      <c r="W6" s="704"/>
      <c r="X6" s="58"/>
      <c r="Y6" s="58"/>
      <c r="Z6" s="61" t="s">
        <v>30</v>
      </c>
      <c r="AA6" s="705" t="str">
        <f>'番編用リスト（男子）'!$AK$17</f>
        <v/>
      </c>
      <c r="AB6" s="706"/>
      <c r="AC6" s="707"/>
      <c r="AD6" s="62"/>
      <c r="AE6" s="63"/>
      <c r="AF6" s="61" t="s">
        <v>30</v>
      </c>
      <c r="AG6" s="705" t="str">
        <f>'番編用リスト（男子）'!$AM$17</f>
        <v/>
      </c>
      <c r="AH6" s="706"/>
      <c r="AI6" s="707"/>
      <c r="AJ6" s="58"/>
      <c r="AL6" s="695"/>
      <c r="AM6" s="695"/>
      <c r="AN6" s="695"/>
    </row>
    <row r="7" spans="1:40" x14ac:dyDescent="0.15">
      <c r="A7" s="58"/>
      <c r="B7" s="65"/>
      <c r="C7" s="66"/>
      <c r="D7" s="66"/>
      <c r="E7" s="66"/>
      <c r="F7" s="67"/>
      <c r="G7" s="68"/>
      <c r="H7" s="65"/>
      <c r="I7" s="66"/>
      <c r="J7" s="66"/>
      <c r="K7" s="66"/>
      <c r="L7" s="66"/>
      <c r="M7" s="58"/>
      <c r="N7" s="65"/>
      <c r="O7" s="66"/>
      <c r="P7" s="66"/>
      <c r="Q7" s="66"/>
      <c r="R7" s="67"/>
      <c r="S7" s="68"/>
      <c r="T7" s="65"/>
      <c r="U7" s="66"/>
      <c r="V7" s="66"/>
      <c r="W7" s="66"/>
      <c r="X7" s="66"/>
      <c r="Y7" s="58"/>
      <c r="Z7" s="65"/>
      <c r="AA7" s="66"/>
      <c r="AB7" s="66"/>
      <c r="AC7" s="66"/>
      <c r="AD7" s="67"/>
      <c r="AE7" s="68"/>
      <c r="AF7" s="65"/>
      <c r="AG7" s="66"/>
      <c r="AH7" s="66"/>
      <c r="AI7" s="66"/>
      <c r="AJ7" s="66"/>
    </row>
    <row r="8" spans="1:40" x14ac:dyDescent="0.15">
      <c r="A8" s="58"/>
      <c r="B8" s="69"/>
      <c r="C8" s="70"/>
      <c r="D8" s="70"/>
      <c r="E8" s="70"/>
      <c r="F8" s="71"/>
      <c r="G8" s="72"/>
      <c r="H8" s="69"/>
      <c r="I8" s="70"/>
      <c r="J8" s="70"/>
      <c r="K8" s="70"/>
      <c r="L8" s="70"/>
      <c r="M8" s="58"/>
      <c r="N8" s="69"/>
      <c r="O8" s="70"/>
      <c r="P8" s="70"/>
      <c r="Q8" s="70"/>
      <c r="R8" s="71"/>
      <c r="S8" s="72"/>
      <c r="T8" s="69"/>
      <c r="U8" s="70"/>
      <c r="V8" s="70"/>
      <c r="W8" s="70"/>
      <c r="X8" s="70"/>
      <c r="Y8" s="58"/>
      <c r="Z8" s="69"/>
      <c r="AA8" s="70"/>
      <c r="AB8" s="70"/>
      <c r="AC8" s="70"/>
      <c r="AD8" s="71"/>
      <c r="AE8" s="72"/>
      <c r="AF8" s="69"/>
      <c r="AG8" s="70"/>
      <c r="AH8" s="70"/>
      <c r="AI8" s="70"/>
      <c r="AJ8" s="70"/>
    </row>
    <row r="9" spans="1:40" ht="32.1" customHeight="1" x14ac:dyDescent="0.15">
      <c r="A9" s="58"/>
      <c r="B9" s="61" t="s">
        <v>27</v>
      </c>
      <c r="C9" s="692" t="str">
        <f>'番編用リスト（男子）'!$AB$18</f>
        <v/>
      </c>
      <c r="D9" s="693"/>
      <c r="E9" s="694"/>
      <c r="F9" s="62"/>
      <c r="G9" s="63"/>
      <c r="H9" s="61" t="s">
        <v>27</v>
      </c>
      <c r="I9" s="692" t="str">
        <f>'番編用リスト（男子）'!$AD$18</f>
        <v/>
      </c>
      <c r="J9" s="693"/>
      <c r="K9" s="694"/>
      <c r="L9" s="58"/>
      <c r="M9" s="58"/>
      <c r="N9" s="61" t="s">
        <v>27</v>
      </c>
      <c r="O9" s="692" t="str">
        <f>'番編用リスト（男子）'!$AF$18</f>
        <v/>
      </c>
      <c r="P9" s="693"/>
      <c r="Q9" s="694"/>
      <c r="R9" s="62"/>
      <c r="S9" s="63"/>
      <c r="T9" s="61" t="s">
        <v>27</v>
      </c>
      <c r="U9" s="692" t="str">
        <f>'番編用リスト（男子）'!$AH$18</f>
        <v/>
      </c>
      <c r="V9" s="693"/>
      <c r="W9" s="694"/>
      <c r="X9" s="58"/>
      <c r="Y9" s="58"/>
      <c r="Z9" s="61" t="s">
        <v>27</v>
      </c>
      <c r="AA9" s="692" t="str">
        <f>'番編用リスト（男子）'!$AJ$18</f>
        <v/>
      </c>
      <c r="AB9" s="693"/>
      <c r="AC9" s="694"/>
      <c r="AD9" s="62"/>
      <c r="AE9" s="63"/>
      <c r="AF9" s="61" t="s">
        <v>27</v>
      </c>
      <c r="AG9" s="692" t="str">
        <f>'番編用リスト（男子）'!$AL$18</f>
        <v/>
      </c>
      <c r="AH9" s="693"/>
      <c r="AI9" s="694"/>
      <c r="AJ9" s="58"/>
      <c r="AL9" s="695"/>
      <c r="AM9" s="695"/>
      <c r="AN9" s="695"/>
    </row>
    <row r="10" spans="1:40" ht="32.1" customHeight="1" x14ac:dyDescent="0.15">
      <c r="A10" s="58"/>
      <c r="B10" s="61" t="s">
        <v>1</v>
      </c>
      <c r="C10" s="696" t="str">
        <f>'番編用リスト（男子）'!$W$18</f>
        <v/>
      </c>
      <c r="D10" s="697"/>
      <c r="E10" s="698"/>
      <c r="F10" s="62"/>
      <c r="G10" s="63"/>
      <c r="H10" s="61" t="s">
        <v>1</v>
      </c>
      <c r="I10" s="696" t="str">
        <f>'番編用リスト（男子）'!$W$18</f>
        <v/>
      </c>
      <c r="J10" s="697"/>
      <c r="K10" s="698"/>
      <c r="L10" s="58"/>
      <c r="M10" s="58"/>
      <c r="N10" s="61" t="s">
        <v>1</v>
      </c>
      <c r="O10" s="696" t="str">
        <f>'番編用リスト（男子）'!$W$18</f>
        <v/>
      </c>
      <c r="P10" s="697"/>
      <c r="Q10" s="698"/>
      <c r="R10" s="62"/>
      <c r="S10" s="63"/>
      <c r="T10" s="61" t="s">
        <v>1</v>
      </c>
      <c r="U10" s="696" t="str">
        <f>'番編用リスト（男子）'!$W$18</f>
        <v/>
      </c>
      <c r="V10" s="697"/>
      <c r="W10" s="698"/>
      <c r="X10" s="58"/>
      <c r="Y10" s="58"/>
      <c r="Z10" s="61" t="s">
        <v>1</v>
      </c>
      <c r="AA10" s="696" t="str">
        <f>'番編用リスト（男子）'!$W$18</f>
        <v/>
      </c>
      <c r="AB10" s="697"/>
      <c r="AC10" s="698"/>
      <c r="AD10" s="62"/>
      <c r="AE10" s="63"/>
      <c r="AF10" s="61" t="s">
        <v>1</v>
      </c>
      <c r="AG10" s="696" t="str">
        <f>'番編用リスト（男子）'!$W$18</f>
        <v/>
      </c>
      <c r="AH10" s="697"/>
      <c r="AI10" s="698"/>
      <c r="AJ10" s="58"/>
      <c r="AL10" s="695"/>
      <c r="AM10" s="695"/>
      <c r="AN10" s="695"/>
    </row>
    <row r="11" spans="1:40" ht="32.1" customHeight="1" x14ac:dyDescent="0.15">
      <c r="A11" s="58"/>
      <c r="B11" s="61" t="s">
        <v>28</v>
      </c>
      <c r="C11" s="699" t="str">
        <f>'番編用リスト（男子）'!$X$18</f>
        <v/>
      </c>
      <c r="D11" s="700"/>
      <c r="E11" s="701"/>
      <c r="F11" s="62"/>
      <c r="G11" s="63"/>
      <c r="H11" s="61" t="s">
        <v>28</v>
      </c>
      <c r="I11" s="699" t="str">
        <f>'番編用リスト（男子）'!$X$18</f>
        <v/>
      </c>
      <c r="J11" s="700"/>
      <c r="K11" s="701"/>
      <c r="L11" s="58"/>
      <c r="M11" s="58"/>
      <c r="N11" s="61" t="s">
        <v>28</v>
      </c>
      <c r="O11" s="699" t="str">
        <f>'番編用リスト（男子）'!$X$18</f>
        <v/>
      </c>
      <c r="P11" s="700"/>
      <c r="Q11" s="701"/>
      <c r="R11" s="62"/>
      <c r="S11" s="63"/>
      <c r="T11" s="61" t="s">
        <v>28</v>
      </c>
      <c r="U11" s="699" t="str">
        <f>'番編用リスト（男子）'!$X$18</f>
        <v/>
      </c>
      <c r="V11" s="700"/>
      <c r="W11" s="701"/>
      <c r="X11" s="58"/>
      <c r="Y11" s="58"/>
      <c r="Z11" s="61" t="s">
        <v>28</v>
      </c>
      <c r="AA11" s="699" t="str">
        <f>'番編用リスト（男子）'!$X$18</f>
        <v/>
      </c>
      <c r="AB11" s="700"/>
      <c r="AC11" s="701"/>
      <c r="AD11" s="62"/>
      <c r="AE11" s="63"/>
      <c r="AF11" s="61" t="s">
        <v>28</v>
      </c>
      <c r="AG11" s="699" t="str">
        <f>'番編用リスト（男子）'!$X$18</f>
        <v/>
      </c>
      <c r="AH11" s="700"/>
      <c r="AI11" s="701"/>
      <c r="AJ11" s="58"/>
      <c r="AL11" s="695"/>
      <c r="AM11" s="695"/>
      <c r="AN11" s="695"/>
    </row>
    <row r="12" spans="1:40" ht="32.1" customHeight="1" x14ac:dyDescent="0.15">
      <c r="A12" s="58"/>
      <c r="B12" s="61" t="s">
        <v>29</v>
      </c>
      <c r="C12" s="64">
        <f>'番編用リスト（男子）'!$AE$4</f>
        <v>0</v>
      </c>
      <c r="D12" s="61" t="s">
        <v>3</v>
      </c>
      <c r="E12" s="61" t="str">
        <f>'番編用リスト（男子）'!$Z$18</f>
        <v/>
      </c>
      <c r="F12" s="62"/>
      <c r="G12" s="63"/>
      <c r="H12" s="61" t="s">
        <v>29</v>
      </c>
      <c r="I12" s="64">
        <f>'番編用リスト（男子）'!$AE$4</f>
        <v>0</v>
      </c>
      <c r="J12" s="61" t="s">
        <v>35</v>
      </c>
      <c r="K12" s="61" t="str">
        <f>'番編用リスト（男子）'!$Z$18</f>
        <v/>
      </c>
      <c r="L12" s="58"/>
      <c r="M12" s="58"/>
      <c r="N12" s="61" t="s">
        <v>29</v>
      </c>
      <c r="O12" s="64">
        <f>'番編用リスト（男子）'!$AE$4</f>
        <v>0</v>
      </c>
      <c r="P12" s="61" t="s">
        <v>3</v>
      </c>
      <c r="Q12" s="61" t="str">
        <f>'番編用リスト（男子）'!$Z$18</f>
        <v/>
      </c>
      <c r="R12" s="62"/>
      <c r="S12" s="63"/>
      <c r="T12" s="61" t="s">
        <v>29</v>
      </c>
      <c r="U12" s="64">
        <f>'番編用リスト（男子）'!$AE$4</f>
        <v>0</v>
      </c>
      <c r="V12" s="61" t="s">
        <v>35</v>
      </c>
      <c r="W12" s="61" t="str">
        <f>'番編用リスト（男子）'!$Z$18</f>
        <v/>
      </c>
      <c r="X12" s="58"/>
      <c r="Y12" s="58"/>
      <c r="Z12" s="61" t="s">
        <v>29</v>
      </c>
      <c r="AA12" s="64">
        <f>'番編用リスト（男子）'!$AE$4</f>
        <v>0</v>
      </c>
      <c r="AB12" s="61" t="s">
        <v>3</v>
      </c>
      <c r="AC12" s="61" t="str">
        <f>'番編用リスト（男子）'!$Z$18</f>
        <v/>
      </c>
      <c r="AD12" s="62"/>
      <c r="AE12" s="63"/>
      <c r="AF12" s="61" t="s">
        <v>29</v>
      </c>
      <c r="AG12" s="64">
        <f>'番編用リスト（男子）'!$AE$4</f>
        <v>0</v>
      </c>
      <c r="AH12" s="61" t="s">
        <v>35</v>
      </c>
      <c r="AI12" s="61" t="str">
        <f>'番編用リスト（男子）'!$Z$18</f>
        <v/>
      </c>
      <c r="AJ12" s="58"/>
      <c r="AM12" s="59"/>
    </row>
    <row r="13" spans="1:40" ht="32.1" customHeight="1" x14ac:dyDescent="0.15">
      <c r="A13" s="58"/>
      <c r="B13" s="61" t="s">
        <v>30</v>
      </c>
      <c r="C13" s="702" t="str">
        <f>'番編用リスト（男子）'!$AC$18</f>
        <v/>
      </c>
      <c r="D13" s="703"/>
      <c r="E13" s="704"/>
      <c r="F13" s="62"/>
      <c r="G13" s="63"/>
      <c r="H13" s="61" t="s">
        <v>30</v>
      </c>
      <c r="I13" s="702" t="str">
        <f>'番編用リスト（男子）'!$AE$18</f>
        <v/>
      </c>
      <c r="J13" s="703"/>
      <c r="K13" s="704"/>
      <c r="L13" s="58"/>
      <c r="M13" s="58"/>
      <c r="N13" s="61" t="s">
        <v>30</v>
      </c>
      <c r="O13" s="702" t="str">
        <f>'番編用リスト（男子）'!$AG$18</f>
        <v/>
      </c>
      <c r="P13" s="703"/>
      <c r="Q13" s="704"/>
      <c r="R13" s="62"/>
      <c r="S13" s="63"/>
      <c r="T13" s="61" t="s">
        <v>30</v>
      </c>
      <c r="U13" s="702" t="str">
        <f>'番編用リスト（男子）'!$AI$18</f>
        <v/>
      </c>
      <c r="V13" s="703"/>
      <c r="W13" s="704"/>
      <c r="X13" s="58"/>
      <c r="Y13" s="58"/>
      <c r="Z13" s="61" t="s">
        <v>30</v>
      </c>
      <c r="AA13" s="705" t="str">
        <f>'番編用リスト（男子）'!$AK$18</f>
        <v/>
      </c>
      <c r="AB13" s="706"/>
      <c r="AC13" s="707"/>
      <c r="AD13" s="62"/>
      <c r="AE13" s="63"/>
      <c r="AF13" s="61" t="s">
        <v>30</v>
      </c>
      <c r="AG13" s="705" t="str">
        <f>'番編用リスト（男子）'!$AM$18</f>
        <v/>
      </c>
      <c r="AH13" s="706"/>
      <c r="AI13" s="707"/>
      <c r="AJ13" s="58"/>
      <c r="AL13" s="695"/>
      <c r="AM13" s="695"/>
      <c r="AN13" s="695"/>
    </row>
    <row r="14" spans="1:40" x14ac:dyDescent="0.15">
      <c r="A14" s="58"/>
      <c r="B14" s="65"/>
      <c r="C14" s="66"/>
      <c r="D14" s="66"/>
      <c r="E14" s="66"/>
      <c r="F14" s="67"/>
      <c r="G14" s="68"/>
      <c r="H14" s="65"/>
      <c r="I14" s="66"/>
      <c r="J14" s="66"/>
      <c r="K14" s="66"/>
      <c r="L14" s="66"/>
      <c r="M14" s="58"/>
      <c r="N14" s="65"/>
      <c r="O14" s="66"/>
      <c r="P14" s="66"/>
      <c r="Q14" s="66"/>
      <c r="R14" s="67"/>
      <c r="S14" s="68"/>
      <c r="T14" s="65"/>
      <c r="U14" s="66"/>
      <c r="V14" s="66"/>
      <c r="W14" s="66"/>
      <c r="X14" s="66"/>
      <c r="Y14" s="58"/>
      <c r="Z14" s="65"/>
      <c r="AA14" s="66"/>
      <c r="AB14" s="66"/>
      <c r="AC14" s="66"/>
      <c r="AD14" s="67"/>
      <c r="AE14" s="68"/>
      <c r="AF14" s="65"/>
      <c r="AG14" s="66"/>
      <c r="AH14" s="66"/>
      <c r="AI14" s="66"/>
      <c r="AJ14" s="66"/>
    </row>
    <row r="15" spans="1:40" x14ac:dyDescent="0.15">
      <c r="A15" s="58"/>
      <c r="B15" s="69"/>
      <c r="C15" s="70"/>
      <c r="D15" s="70"/>
      <c r="E15" s="70"/>
      <c r="F15" s="71"/>
      <c r="G15" s="72"/>
      <c r="H15" s="69"/>
      <c r="I15" s="70"/>
      <c r="J15" s="70"/>
      <c r="K15" s="70"/>
      <c r="L15" s="70"/>
      <c r="M15" s="58"/>
      <c r="N15" s="69"/>
      <c r="O15" s="70"/>
      <c r="P15" s="70"/>
      <c r="Q15" s="70"/>
      <c r="R15" s="71"/>
      <c r="S15" s="72"/>
      <c r="T15" s="69"/>
      <c r="U15" s="70"/>
      <c r="V15" s="70"/>
      <c r="W15" s="70"/>
      <c r="X15" s="70"/>
      <c r="Y15" s="58"/>
      <c r="Z15" s="69"/>
      <c r="AA15" s="70"/>
      <c r="AB15" s="70"/>
      <c r="AC15" s="70"/>
      <c r="AD15" s="71"/>
      <c r="AE15" s="72"/>
      <c r="AF15" s="69"/>
      <c r="AG15" s="70"/>
      <c r="AH15" s="70"/>
      <c r="AI15" s="70"/>
      <c r="AJ15" s="70"/>
    </row>
    <row r="16" spans="1:40" ht="32.1" customHeight="1" x14ac:dyDescent="0.15">
      <c r="A16" s="58"/>
      <c r="B16" s="61" t="s">
        <v>27</v>
      </c>
      <c r="C16" s="692" t="str">
        <f>'番編用リスト（男子）'!$AB$19</f>
        <v/>
      </c>
      <c r="D16" s="693"/>
      <c r="E16" s="694"/>
      <c r="F16" s="62"/>
      <c r="G16" s="63"/>
      <c r="H16" s="61" t="s">
        <v>27</v>
      </c>
      <c r="I16" s="692" t="str">
        <f>'番編用リスト（男子）'!$AD$19</f>
        <v/>
      </c>
      <c r="J16" s="693"/>
      <c r="K16" s="694"/>
      <c r="L16" s="58"/>
      <c r="M16" s="58"/>
      <c r="N16" s="61" t="s">
        <v>27</v>
      </c>
      <c r="O16" s="692" t="str">
        <f>'番編用リスト（男子）'!$AF$19</f>
        <v/>
      </c>
      <c r="P16" s="693"/>
      <c r="Q16" s="694"/>
      <c r="R16" s="62"/>
      <c r="S16" s="63"/>
      <c r="T16" s="61" t="s">
        <v>27</v>
      </c>
      <c r="U16" s="692" t="str">
        <f>'番編用リスト（男子）'!$AH$19</f>
        <v/>
      </c>
      <c r="V16" s="693"/>
      <c r="W16" s="694"/>
      <c r="X16" s="58"/>
      <c r="Y16" s="58"/>
      <c r="Z16" s="61" t="s">
        <v>27</v>
      </c>
      <c r="AA16" s="692" t="str">
        <f>'番編用リスト（男子）'!$AJ$19</f>
        <v/>
      </c>
      <c r="AB16" s="693"/>
      <c r="AC16" s="694"/>
      <c r="AD16" s="62"/>
      <c r="AE16" s="63"/>
      <c r="AF16" s="61" t="s">
        <v>27</v>
      </c>
      <c r="AG16" s="692" t="str">
        <f>'番編用リスト（男子）'!$AL$19</f>
        <v/>
      </c>
      <c r="AH16" s="693"/>
      <c r="AI16" s="694"/>
      <c r="AJ16" s="58"/>
      <c r="AL16" s="695"/>
      <c r="AM16" s="695"/>
      <c r="AN16" s="695"/>
    </row>
    <row r="17" spans="1:40" ht="32.1" customHeight="1" x14ac:dyDescent="0.15">
      <c r="A17" s="58"/>
      <c r="B17" s="61" t="s">
        <v>1</v>
      </c>
      <c r="C17" s="696" t="str">
        <f>'番編用リスト（男子）'!$W$19</f>
        <v/>
      </c>
      <c r="D17" s="697"/>
      <c r="E17" s="698"/>
      <c r="F17" s="62"/>
      <c r="G17" s="63"/>
      <c r="H17" s="61" t="s">
        <v>1</v>
      </c>
      <c r="I17" s="696" t="str">
        <f>'番編用リスト（男子）'!$W$19</f>
        <v/>
      </c>
      <c r="J17" s="697"/>
      <c r="K17" s="698"/>
      <c r="L17" s="58"/>
      <c r="M17" s="58"/>
      <c r="N17" s="61" t="s">
        <v>1</v>
      </c>
      <c r="O17" s="696" t="str">
        <f>'番編用リスト（男子）'!$W$19</f>
        <v/>
      </c>
      <c r="P17" s="697"/>
      <c r="Q17" s="698"/>
      <c r="R17" s="62"/>
      <c r="S17" s="63"/>
      <c r="T17" s="61" t="s">
        <v>1</v>
      </c>
      <c r="U17" s="696" t="str">
        <f>'番編用リスト（男子）'!$W$19</f>
        <v/>
      </c>
      <c r="V17" s="697"/>
      <c r="W17" s="698"/>
      <c r="X17" s="58"/>
      <c r="Y17" s="58"/>
      <c r="Z17" s="61" t="s">
        <v>1</v>
      </c>
      <c r="AA17" s="696" t="str">
        <f>'番編用リスト（男子）'!$W$19</f>
        <v/>
      </c>
      <c r="AB17" s="697"/>
      <c r="AC17" s="698"/>
      <c r="AD17" s="62"/>
      <c r="AE17" s="63"/>
      <c r="AF17" s="61" t="s">
        <v>1</v>
      </c>
      <c r="AG17" s="696" t="str">
        <f>'番編用リスト（男子）'!$W$19</f>
        <v/>
      </c>
      <c r="AH17" s="697"/>
      <c r="AI17" s="698"/>
      <c r="AJ17" s="58"/>
      <c r="AL17" s="695"/>
      <c r="AM17" s="695"/>
      <c r="AN17" s="695"/>
    </row>
    <row r="18" spans="1:40" ht="32.1" customHeight="1" x14ac:dyDescent="0.15">
      <c r="A18" s="58"/>
      <c r="B18" s="61" t="s">
        <v>28</v>
      </c>
      <c r="C18" s="699" t="str">
        <f>'番編用リスト（男子）'!$X$19</f>
        <v/>
      </c>
      <c r="D18" s="700"/>
      <c r="E18" s="701"/>
      <c r="F18" s="62"/>
      <c r="G18" s="63"/>
      <c r="H18" s="61" t="s">
        <v>28</v>
      </c>
      <c r="I18" s="699" t="str">
        <f>'番編用リスト（男子）'!$X$19</f>
        <v/>
      </c>
      <c r="J18" s="700"/>
      <c r="K18" s="701"/>
      <c r="L18" s="58"/>
      <c r="M18" s="58"/>
      <c r="N18" s="61" t="s">
        <v>28</v>
      </c>
      <c r="O18" s="699" t="str">
        <f>'番編用リスト（男子）'!$X$19</f>
        <v/>
      </c>
      <c r="P18" s="700"/>
      <c r="Q18" s="701"/>
      <c r="R18" s="62"/>
      <c r="S18" s="63"/>
      <c r="T18" s="61" t="s">
        <v>28</v>
      </c>
      <c r="U18" s="699" t="str">
        <f>'番編用リスト（男子）'!$X$19</f>
        <v/>
      </c>
      <c r="V18" s="700"/>
      <c r="W18" s="701"/>
      <c r="X18" s="58"/>
      <c r="Y18" s="58"/>
      <c r="Z18" s="61" t="s">
        <v>28</v>
      </c>
      <c r="AA18" s="699" t="str">
        <f>'番編用リスト（男子）'!$X$19</f>
        <v/>
      </c>
      <c r="AB18" s="700"/>
      <c r="AC18" s="701"/>
      <c r="AD18" s="62"/>
      <c r="AE18" s="63"/>
      <c r="AF18" s="61" t="s">
        <v>28</v>
      </c>
      <c r="AG18" s="699" t="str">
        <f>'番編用リスト（男子）'!$X$19</f>
        <v/>
      </c>
      <c r="AH18" s="700"/>
      <c r="AI18" s="701"/>
      <c r="AJ18" s="58"/>
      <c r="AL18" s="695"/>
      <c r="AM18" s="695"/>
      <c r="AN18" s="695"/>
    </row>
    <row r="19" spans="1:40" ht="32.1" customHeight="1" x14ac:dyDescent="0.15">
      <c r="A19" s="58"/>
      <c r="B19" s="61" t="s">
        <v>29</v>
      </c>
      <c r="C19" s="64">
        <f>'番編用リスト（男子）'!$AE$4</f>
        <v>0</v>
      </c>
      <c r="D19" s="61" t="s">
        <v>3</v>
      </c>
      <c r="E19" s="61" t="str">
        <f>'番編用リスト（男子）'!$Z$19</f>
        <v/>
      </c>
      <c r="F19" s="62"/>
      <c r="G19" s="63"/>
      <c r="H19" s="61" t="s">
        <v>29</v>
      </c>
      <c r="I19" s="64">
        <f>'番編用リスト（男子）'!$AE$4</f>
        <v>0</v>
      </c>
      <c r="J19" s="61" t="s">
        <v>35</v>
      </c>
      <c r="K19" s="61" t="str">
        <f>'番編用リスト（男子）'!$Z$19</f>
        <v/>
      </c>
      <c r="L19" s="58"/>
      <c r="M19" s="58"/>
      <c r="N19" s="61" t="s">
        <v>29</v>
      </c>
      <c r="O19" s="64">
        <f>'番編用リスト（男子）'!$AE$4</f>
        <v>0</v>
      </c>
      <c r="P19" s="61" t="s">
        <v>3</v>
      </c>
      <c r="Q19" s="61" t="str">
        <f>'番編用リスト（男子）'!$Z$19</f>
        <v/>
      </c>
      <c r="R19" s="62"/>
      <c r="S19" s="63"/>
      <c r="T19" s="61" t="s">
        <v>29</v>
      </c>
      <c r="U19" s="64">
        <f>'番編用リスト（男子）'!$AE$4</f>
        <v>0</v>
      </c>
      <c r="V19" s="61" t="s">
        <v>35</v>
      </c>
      <c r="W19" s="61" t="str">
        <f>'番編用リスト（男子）'!$Z$19</f>
        <v/>
      </c>
      <c r="X19" s="58"/>
      <c r="Y19" s="58"/>
      <c r="Z19" s="61" t="s">
        <v>29</v>
      </c>
      <c r="AA19" s="64">
        <f>'番編用リスト（男子）'!$AE$4</f>
        <v>0</v>
      </c>
      <c r="AB19" s="61" t="s">
        <v>3</v>
      </c>
      <c r="AC19" s="61" t="str">
        <f>'番編用リスト（男子）'!$Z$19</f>
        <v/>
      </c>
      <c r="AD19" s="62"/>
      <c r="AE19" s="63"/>
      <c r="AF19" s="61" t="s">
        <v>29</v>
      </c>
      <c r="AG19" s="64">
        <f>'番編用リスト（男子）'!$AE$4</f>
        <v>0</v>
      </c>
      <c r="AH19" s="61" t="s">
        <v>35</v>
      </c>
      <c r="AI19" s="61" t="str">
        <f>'番編用リスト（男子）'!$Z$19</f>
        <v/>
      </c>
      <c r="AJ19" s="58"/>
      <c r="AM19" s="59"/>
    </row>
    <row r="20" spans="1:40" ht="32.1" customHeight="1" x14ac:dyDescent="0.15">
      <c r="A20" s="58"/>
      <c r="B20" s="61" t="s">
        <v>30</v>
      </c>
      <c r="C20" s="702" t="str">
        <f>'番編用リスト（男子）'!$AC$19</f>
        <v/>
      </c>
      <c r="D20" s="703"/>
      <c r="E20" s="704"/>
      <c r="F20" s="62"/>
      <c r="G20" s="63"/>
      <c r="H20" s="61" t="s">
        <v>30</v>
      </c>
      <c r="I20" s="702" t="str">
        <f>'番編用リスト（男子）'!$AE$19</f>
        <v/>
      </c>
      <c r="J20" s="703"/>
      <c r="K20" s="704"/>
      <c r="L20" s="58"/>
      <c r="M20" s="58"/>
      <c r="N20" s="61" t="s">
        <v>30</v>
      </c>
      <c r="O20" s="702" t="str">
        <f>'番編用リスト（男子）'!$AG$19</f>
        <v/>
      </c>
      <c r="P20" s="703"/>
      <c r="Q20" s="704"/>
      <c r="R20" s="62"/>
      <c r="S20" s="63"/>
      <c r="T20" s="61" t="s">
        <v>30</v>
      </c>
      <c r="U20" s="702" t="str">
        <f>'番編用リスト（男子）'!$AI$19</f>
        <v/>
      </c>
      <c r="V20" s="703"/>
      <c r="W20" s="704"/>
      <c r="X20" s="58"/>
      <c r="Y20" s="58"/>
      <c r="Z20" s="61" t="s">
        <v>30</v>
      </c>
      <c r="AA20" s="705" t="str">
        <f>'番編用リスト（男子）'!$AK$19</f>
        <v/>
      </c>
      <c r="AB20" s="706"/>
      <c r="AC20" s="707"/>
      <c r="AD20" s="62"/>
      <c r="AE20" s="63"/>
      <c r="AF20" s="61" t="s">
        <v>30</v>
      </c>
      <c r="AG20" s="705" t="str">
        <f>'番編用リスト（男子）'!$AM$19</f>
        <v/>
      </c>
      <c r="AH20" s="706"/>
      <c r="AI20" s="707"/>
      <c r="AJ20" s="58"/>
      <c r="AL20" s="695"/>
      <c r="AM20" s="695"/>
      <c r="AN20" s="695"/>
    </row>
    <row r="21" spans="1:40" x14ac:dyDescent="0.15">
      <c r="A21" s="58"/>
      <c r="B21" s="65"/>
      <c r="C21" s="66"/>
      <c r="D21" s="66"/>
      <c r="E21" s="66"/>
      <c r="F21" s="67"/>
      <c r="G21" s="68"/>
      <c r="H21" s="65"/>
      <c r="I21" s="66"/>
      <c r="J21" s="66"/>
      <c r="K21" s="66"/>
      <c r="L21" s="66"/>
      <c r="M21" s="58"/>
      <c r="N21" s="65"/>
      <c r="O21" s="66"/>
      <c r="P21" s="66"/>
      <c r="Q21" s="66"/>
      <c r="R21" s="67"/>
      <c r="S21" s="68"/>
      <c r="T21" s="65"/>
      <c r="U21" s="66"/>
      <c r="V21" s="66"/>
      <c r="W21" s="66"/>
      <c r="X21" s="66"/>
      <c r="Y21" s="58"/>
      <c r="Z21" s="65"/>
      <c r="AA21" s="66"/>
      <c r="AB21" s="66"/>
      <c r="AC21" s="66"/>
      <c r="AD21" s="67"/>
      <c r="AE21" s="68"/>
      <c r="AF21" s="65"/>
      <c r="AG21" s="66"/>
      <c r="AH21" s="66"/>
      <c r="AI21" s="66"/>
      <c r="AJ21" s="66"/>
    </row>
    <row r="22" spans="1:40" x14ac:dyDescent="0.15">
      <c r="A22" s="58"/>
      <c r="B22" s="69"/>
      <c r="C22" s="70"/>
      <c r="D22" s="70"/>
      <c r="E22" s="70"/>
      <c r="F22" s="71"/>
      <c r="G22" s="72"/>
      <c r="H22" s="69"/>
      <c r="I22" s="70"/>
      <c r="J22" s="70"/>
      <c r="K22" s="70"/>
      <c r="L22" s="70"/>
      <c r="M22" s="58"/>
      <c r="N22" s="69"/>
      <c r="O22" s="70"/>
      <c r="P22" s="70"/>
      <c r="Q22" s="70"/>
      <c r="R22" s="71"/>
      <c r="S22" s="72"/>
      <c r="T22" s="69"/>
      <c r="U22" s="70"/>
      <c r="V22" s="70"/>
      <c r="W22" s="70"/>
      <c r="X22" s="70"/>
      <c r="Y22" s="58"/>
      <c r="Z22" s="69"/>
      <c r="AA22" s="70"/>
      <c r="AB22" s="70"/>
      <c r="AC22" s="70"/>
      <c r="AD22" s="71"/>
      <c r="AE22" s="72"/>
      <c r="AF22" s="69"/>
      <c r="AG22" s="70"/>
      <c r="AH22" s="70"/>
      <c r="AI22" s="70"/>
      <c r="AJ22" s="70"/>
    </row>
    <row r="23" spans="1:40" ht="32.1" customHeight="1" x14ac:dyDescent="0.15">
      <c r="A23" s="58"/>
      <c r="B23" s="61" t="s">
        <v>27</v>
      </c>
      <c r="C23" s="692" t="str">
        <f>'番編用リスト（男子）'!$AB$20</f>
        <v/>
      </c>
      <c r="D23" s="693"/>
      <c r="E23" s="694"/>
      <c r="F23" s="62"/>
      <c r="G23" s="63"/>
      <c r="H23" s="61" t="s">
        <v>27</v>
      </c>
      <c r="I23" s="692" t="str">
        <f>'番編用リスト（男子）'!$AD$20</f>
        <v/>
      </c>
      <c r="J23" s="693"/>
      <c r="K23" s="694"/>
      <c r="L23" s="58"/>
      <c r="M23" s="58"/>
      <c r="N23" s="61" t="s">
        <v>27</v>
      </c>
      <c r="O23" s="692" t="str">
        <f>'番編用リスト（男子）'!$AF$20</f>
        <v/>
      </c>
      <c r="P23" s="693"/>
      <c r="Q23" s="694"/>
      <c r="R23" s="62"/>
      <c r="S23" s="63"/>
      <c r="T23" s="61" t="s">
        <v>27</v>
      </c>
      <c r="U23" s="692" t="str">
        <f>'番編用リスト（男子）'!$AH$20</f>
        <v/>
      </c>
      <c r="V23" s="693"/>
      <c r="W23" s="694"/>
      <c r="X23" s="58"/>
      <c r="Y23" s="58"/>
      <c r="Z23" s="61" t="s">
        <v>27</v>
      </c>
      <c r="AA23" s="692" t="str">
        <f>'番編用リスト（男子）'!$AJ$20</f>
        <v/>
      </c>
      <c r="AB23" s="693"/>
      <c r="AC23" s="694"/>
      <c r="AD23" s="62"/>
      <c r="AE23" s="63"/>
      <c r="AF23" s="61" t="s">
        <v>27</v>
      </c>
      <c r="AG23" s="692" t="str">
        <f>'番編用リスト（男子）'!$AL$20</f>
        <v/>
      </c>
      <c r="AH23" s="693"/>
      <c r="AI23" s="694"/>
      <c r="AJ23" s="58"/>
      <c r="AL23" s="695"/>
      <c r="AM23" s="695"/>
      <c r="AN23" s="695"/>
    </row>
    <row r="24" spans="1:40" ht="32.1" customHeight="1" x14ac:dyDescent="0.15">
      <c r="A24" s="58"/>
      <c r="B24" s="61" t="s">
        <v>1</v>
      </c>
      <c r="C24" s="696" t="str">
        <f>'番編用リスト（男子）'!$W$20</f>
        <v/>
      </c>
      <c r="D24" s="697"/>
      <c r="E24" s="698"/>
      <c r="F24" s="62"/>
      <c r="G24" s="63"/>
      <c r="H24" s="61" t="s">
        <v>1</v>
      </c>
      <c r="I24" s="696" t="str">
        <f>'番編用リスト（男子）'!$W$20</f>
        <v/>
      </c>
      <c r="J24" s="697"/>
      <c r="K24" s="698"/>
      <c r="L24" s="58"/>
      <c r="M24" s="58"/>
      <c r="N24" s="61" t="s">
        <v>1</v>
      </c>
      <c r="O24" s="696" t="str">
        <f>'番編用リスト（男子）'!$W$20</f>
        <v/>
      </c>
      <c r="P24" s="697"/>
      <c r="Q24" s="698"/>
      <c r="R24" s="62"/>
      <c r="S24" s="63"/>
      <c r="T24" s="61" t="s">
        <v>1</v>
      </c>
      <c r="U24" s="696" t="str">
        <f>'番編用リスト（男子）'!$W$20</f>
        <v/>
      </c>
      <c r="V24" s="697"/>
      <c r="W24" s="698"/>
      <c r="X24" s="58"/>
      <c r="Y24" s="58"/>
      <c r="Z24" s="61" t="s">
        <v>1</v>
      </c>
      <c r="AA24" s="696" t="str">
        <f>'番編用リスト（男子）'!$W$20</f>
        <v/>
      </c>
      <c r="AB24" s="697"/>
      <c r="AC24" s="698"/>
      <c r="AD24" s="62"/>
      <c r="AE24" s="63"/>
      <c r="AF24" s="61" t="s">
        <v>1</v>
      </c>
      <c r="AG24" s="696" t="str">
        <f>'番編用リスト（男子）'!$W$20</f>
        <v/>
      </c>
      <c r="AH24" s="697"/>
      <c r="AI24" s="698"/>
      <c r="AJ24" s="58"/>
      <c r="AL24" s="695"/>
      <c r="AM24" s="695"/>
      <c r="AN24" s="695"/>
    </row>
    <row r="25" spans="1:40" ht="32.1" customHeight="1" x14ac:dyDescent="0.15">
      <c r="A25" s="58"/>
      <c r="B25" s="61" t="s">
        <v>28</v>
      </c>
      <c r="C25" s="699" t="str">
        <f>'番編用リスト（男子）'!$X$20</f>
        <v/>
      </c>
      <c r="D25" s="700"/>
      <c r="E25" s="701"/>
      <c r="F25" s="62"/>
      <c r="G25" s="63"/>
      <c r="H25" s="61" t="s">
        <v>28</v>
      </c>
      <c r="I25" s="699" t="str">
        <f>'番編用リスト（男子）'!$X$20</f>
        <v/>
      </c>
      <c r="J25" s="700"/>
      <c r="K25" s="701"/>
      <c r="L25" s="58"/>
      <c r="M25" s="58"/>
      <c r="N25" s="61" t="s">
        <v>28</v>
      </c>
      <c r="O25" s="699" t="str">
        <f>'番編用リスト（男子）'!$X$20</f>
        <v/>
      </c>
      <c r="P25" s="700"/>
      <c r="Q25" s="701"/>
      <c r="R25" s="62"/>
      <c r="S25" s="63"/>
      <c r="T25" s="61" t="s">
        <v>28</v>
      </c>
      <c r="U25" s="699" t="str">
        <f>'番編用リスト（男子）'!$X$20</f>
        <v/>
      </c>
      <c r="V25" s="700"/>
      <c r="W25" s="701"/>
      <c r="X25" s="58"/>
      <c r="Y25" s="58"/>
      <c r="Z25" s="61" t="s">
        <v>28</v>
      </c>
      <c r="AA25" s="699" t="str">
        <f>'番編用リスト（男子）'!$X$20</f>
        <v/>
      </c>
      <c r="AB25" s="700"/>
      <c r="AC25" s="701"/>
      <c r="AD25" s="62"/>
      <c r="AE25" s="63"/>
      <c r="AF25" s="61" t="s">
        <v>28</v>
      </c>
      <c r="AG25" s="699" t="str">
        <f>'番編用リスト（男子）'!$X$20</f>
        <v/>
      </c>
      <c r="AH25" s="700"/>
      <c r="AI25" s="701"/>
      <c r="AJ25" s="58"/>
      <c r="AL25" s="695"/>
      <c r="AM25" s="695"/>
      <c r="AN25" s="695"/>
    </row>
    <row r="26" spans="1:40" ht="32.1" customHeight="1" x14ac:dyDescent="0.15">
      <c r="A26" s="58"/>
      <c r="B26" s="61" t="s">
        <v>29</v>
      </c>
      <c r="C26" s="64">
        <f>'番編用リスト（男子）'!$AE$4</f>
        <v>0</v>
      </c>
      <c r="D26" s="61" t="s">
        <v>3</v>
      </c>
      <c r="E26" s="61" t="str">
        <f>'番編用リスト（男子）'!$Z$20</f>
        <v/>
      </c>
      <c r="F26" s="62"/>
      <c r="G26" s="63"/>
      <c r="H26" s="61" t="s">
        <v>29</v>
      </c>
      <c r="I26" s="64">
        <f>'番編用リスト（男子）'!$AE$4</f>
        <v>0</v>
      </c>
      <c r="J26" s="61" t="s">
        <v>35</v>
      </c>
      <c r="K26" s="61" t="str">
        <f>'番編用リスト（男子）'!$Z$20</f>
        <v/>
      </c>
      <c r="L26" s="58"/>
      <c r="M26" s="58"/>
      <c r="N26" s="61" t="s">
        <v>29</v>
      </c>
      <c r="O26" s="64">
        <f>'番編用リスト（男子）'!$AE$4</f>
        <v>0</v>
      </c>
      <c r="P26" s="61" t="s">
        <v>3</v>
      </c>
      <c r="Q26" s="61" t="str">
        <f>'番編用リスト（男子）'!$Z$20</f>
        <v/>
      </c>
      <c r="R26" s="62"/>
      <c r="S26" s="63"/>
      <c r="T26" s="61" t="s">
        <v>29</v>
      </c>
      <c r="U26" s="64">
        <f>'番編用リスト（男子）'!$AE$4</f>
        <v>0</v>
      </c>
      <c r="V26" s="61" t="s">
        <v>35</v>
      </c>
      <c r="W26" s="61" t="str">
        <f>'番編用リスト（男子）'!$Z$20</f>
        <v/>
      </c>
      <c r="X26" s="58"/>
      <c r="Y26" s="58"/>
      <c r="Z26" s="61" t="s">
        <v>29</v>
      </c>
      <c r="AA26" s="64">
        <f>'番編用リスト（男子）'!$AE$4</f>
        <v>0</v>
      </c>
      <c r="AB26" s="61" t="s">
        <v>3</v>
      </c>
      <c r="AC26" s="61" t="str">
        <f>'番編用リスト（男子）'!$Z$20</f>
        <v/>
      </c>
      <c r="AD26" s="62"/>
      <c r="AE26" s="63"/>
      <c r="AF26" s="61" t="s">
        <v>29</v>
      </c>
      <c r="AG26" s="64">
        <f>'番編用リスト（男子）'!$AE$4</f>
        <v>0</v>
      </c>
      <c r="AH26" s="61" t="s">
        <v>35</v>
      </c>
      <c r="AI26" s="61" t="str">
        <f>'番編用リスト（男子）'!$Z$20</f>
        <v/>
      </c>
      <c r="AJ26" s="58"/>
      <c r="AM26" s="59"/>
    </row>
    <row r="27" spans="1:40" ht="32.1" customHeight="1" x14ac:dyDescent="0.15">
      <c r="A27" s="58"/>
      <c r="B27" s="61" t="s">
        <v>30</v>
      </c>
      <c r="C27" s="702" t="str">
        <f>'番編用リスト（男子）'!$AC$20</f>
        <v/>
      </c>
      <c r="D27" s="703"/>
      <c r="E27" s="704"/>
      <c r="F27" s="62"/>
      <c r="G27" s="63"/>
      <c r="H27" s="61" t="s">
        <v>30</v>
      </c>
      <c r="I27" s="702" t="str">
        <f>'番編用リスト（男子）'!$AE$20</f>
        <v/>
      </c>
      <c r="J27" s="703"/>
      <c r="K27" s="704"/>
      <c r="L27" s="58"/>
      <c r="M27" s="58"/>
      <c r="N27" s="61" t="s">
        <v>30</v>
      </c>
      <c r="O27" s="702" t="str">
        <f>'番編用リスト（男子）'!$AG$20</f>
        <v/>
      </c>
      <c r="P27" s="703"/>
      <c r="Q27" s="704"/>
      <c r="R27" s="62"/>
      <c r="S27" s="63"/>
      <c r="T27" s="61" t="s">
        <v>30</v>
      </c>
      <c r="U27" s="702" t="str">
        <f>'番編用リスト（男子）'!$AI$20</f>
        <v/>
      </c>
      <c r="V27" s="703"/>
      <c r="W27" s="704"/>
      <c r="X27" s="58"/>
      <c r="Y27" s="58"/>
      <c r="Z27" s="61" t="s">
        <v>30</v>
      </c>
      <c r="AA27" s="705" t="str">
        <f>'番編用リスト（男子）'!$AK$20</f>
        <v/>
      </c>
      <c r="AB27" s="706"/>
      <c r="AC27" s="707"/>
      <c r="AD27" s="62"/>
      <c r="AE27" s="63"/>
      <c r="AF27" s="61" t="s">
        <v>30</v>
      </c>
      <c r="AG27" s="705" t="str">
        <f>'番編用リスト（男子）'!$AM$20</f>
        <v/>
      </c>
      <c r="AH27" s="706"/>
      <c r="AI27" s="707"/>
      <c r="AJ27" s="58"/>
      <c r="AL27" s="695"/>
      <c r="AM27" s="695"/>
      <c r="AN27" s="695"/>
    </row>
    <row r="28" spans="1:40" x14ac:dyDescent="0.15">
      <c r="A28" s="58"/>
      <c r="B28" s="65"/>
      <c r="C28" s="66"/>
      <c r="D28" s="66"/>
      <c r="E28" s="66"/>
      <c r="F28" s="67"/>
      <c r="G28" s="68"/>
      <c r="H28" s="65"/>
      <c r="I28" s="66"/>
      <c r="J28" s="66"/>
      <c r="K28" s="66"/>
      <c r="L28" s="66"/>
      <c r="M28" s="58"/>
      <c r="N28" s="65"/>
      <c r="O28" s="66"/>
      <c r="P28" s="66"/>
      <c r="Q28" s="66"/>
      <c r="R28" s="67"/>
      <c r="S28" s="68"/>
      <c r="T28" s="65"/>
      <c r="U28" s="66"/>
      <c r="V28" s="66"/>
      <c r="W28" s="66"/>
      <c r="X28" s="66"/>
      <c r="Y28" s="58"/>
      <c r="Z28" s="65"/>
      <c r="AA28" s="66"/>
      <c r="AB28" s="66"/>
      <c r="AC28" s="66"/>
      <c r="AD28" s="67"/>
      <c r="AE28" s="68"/>
      <c r="AF28" s="65"/>
      <c r="AG28" s="66"/>
      <c r="AH28" s="66"/>
      <c r="AI28" s="66"/>
      <c r="AJ28" s="66"/>
    </row>
    <row r="29" spans="1:40" x14ac:dyDescent="0.15">
      <c r="A29" s="58"/>
      <c r="B29" s="69"/>
      <c r="C29" s="70"/>
      <c r="D29" s="70"/>
      <c r="E29" s="70"/>
      <c r="F29" s="71"/>
      <c r="G29" s="72"/>
      <c r="H29" s="69"/>
      <c r="I29" s="70"/>
      <c r="J29" s="70"/>
      <c r="K29" s="70"/>
      <c r="L29" s="70"/>
      <c r="M29" s="58"/>
      <c r="N29" s="69"/>
      <c r="O29" s="70"/>
      <c r="P29" s="70"/>
      <c r="Q29" s="70"/>
      <c r="R29" s="71"/>
      <c r="S29" s="72"/>
      <c r="T29" s="69"/>
      <c r="U29" s="70"/>
      <c r="V29" s="70"/>
      <c r="W29" s="70"/>
      <c r="X29" s="70"/>
      <c r="Y29" s="58"/>
      <c r="Z29" s="69"/>
      <c r="AA29" s="70"/>
      <c r="AB29" s="70"/>
      <c r="AC29" s="70"/>
      <c r="AD29" s="71"/>
      <c r="AE29" s="72"/>
      <c r="AF29" s="69"/>
      <c r="AG29" s="70"/>
      <c r="AH29" s="70"/>
      <c r="AI29" s="70"/>
      <c r="AJ29" s="70"/>
    </row>
    <row r="30" spans="1:40" ht="32.1" customHeight="1" x14ac:dyDescent="0.15">
      <c r="A30" s="58"/>
      <c r="B30" s="61" t="s">
        <v>27</v>
      </c>
      <c r="C30" s="692" t="str">
        <f>'番編用リスト（男子）'!$AB$21</f>
        <v/>
      </c>
      <c r="D30" s="693"/>
      <c r="E30" s="694"/>
      <c r="F30" s="62"/>
      <c r="G30" s="63"/>
      <c r="H30" s="61" t="s">
        <v>27</v>
      </c>
      <c r="I30" s="692" t="str">
        <f>'番編用リスト（男子）'!$AD$21</f>
        <v/>
      </c>
      <c r="J30" s="693"/>
      <c r="K30" s="694"/>
      <c r="L30" s="58"/>
      <c r="M30" s="58"/>
      <c r="N30" s="61" t="s">
        <v>27</v>
      </c>
      <c r="O30" s="692" t="str">
        <f>'番編用リスト（男子）'!$AF$21</f>
        <v/>
      </c>
      <c r="P30" s="693"/>
      <c r="Q30" s="694"/>
      <c r="R30" s="62"/>
      <c r="S30" s="63"/>
      <c r="T30" s="61" t="s">
        <v>27</v>
      </c>
      <c r="U30" s="692" t="str">
        <f>'番編用リスト（男子）'!$AH$21</f>
        <v/>
      </c>
      <c r="V30" s="693"/>
      <c r="W30" s="694"/>
      <c r="X30" s="58"/>
      <c r="Y30" s="58"/>
      <c r="Z30" s="61" t="s">
        <v>27</v>
      </c>
      <c r="AA30" s="692" t="str">
        <f>'番編用リスト（男子）'!$AJ$21</f>
        <v/>
      </c>
      <c r="AB30" s="693"/>
      <c r="AC30" s="694"/>
      <c r="AD30" s="62"/>
      <c r="AE30" s="63"/>
      <c r="AF30" s="61" t="s">
        <v>27</v>
      </c>
      <c r="AG30" s="692" t="str">
        <f>'番編用リスト（男子）'!$AL$21</f>
        <v/>
      </c>
      <c r="AH30" s="693"/>
      <c r="AI30" s="694"/>
      <c r="AJ30" s="58"/>
      <c r="AL30" s="695"/>
      <c r="AM30" s="695"/>
      <c r="AN30" s="695"/>
    </row>
    <row r="31" spans="1:40" ht="32.1" customHeight="1" x14ac:dyDescent="0.15">
      <c r="A31" s="58"/>
      <c r="B31" s="61" t="s">
        <v>1</v>
      </c>
      <c r="C31" s="696" t="str">
        <f>'番編用リスト（男子）'!$W$21</f>
        <v/>
      </c>
      <c r="D31" s="697"/>
      <c r="E31" s="698"/>
      <c r="F31" s="62"/>
      <c r="G31" s="63"/>
      <c r="H31" s="61" t="s">
        <v>1</v>
      </c>
      <c r="I31" s="696" t="str">
        <f>'番編用リスト（男子）'!$W$21</f>
        <v/>
      </c>
      <c r="J31" s="697"/>
      <c r="K31" s="698"/>
      <c r="L31" s="58"/>
      <c r="M31" s="58"/>
      <c r="N31" s="61" t="s">
        <v>1</v>
      </c>
      <c r="O31" s="696" t="str">
        <f>'番編用リスト（男子）'!$W$21</f>
        <v/>
      </c>
      <c r="P31" s="697"/>
      <c r="Q31" s="698"/>
      <c r="R31" s="62"/>
      <c r="S31" s="63"/>
      <c r="T31" s="61" t="s">
        <v>1</v>
      </c>
      <c r="U31" s="696" t="str">
        <f>'番編用リスト（男子）'!$W$21</f>
        <v/>
      </c>
      <c r="V31" s="697"/>
      <c r="W31" s="698"/>
      <c r="X31" s="58"/>
      <c r="Y31" s="58"/>
      <c r="Z31" s="61" t="s">
        <v>1</v>
      </c>
      <c r="AA31" s="696" t="str">
        <f>'番編用リスト（男子）'!$W$21</f>
        <v/>
      </c>
      <c r="AB31" s="697"/>
      <c r="AC31" s="698"/>
      <c r="AD31" s="62"/>
      <c r="AE31" s="63"/>
      <c r="AF31" s="61" t="s">
        <v>1</v>
      </c>
      <c r="AG31" s="696" t="str">
        <f>'番編用リスト（男子）'!$W$21</f>
        <v/>
      </c>
      <c r="AH31" s="697"/>
      <c r="AI31" s="698"/>
      <c r="AJ31" s="58"/>
      <c r="AL31" s="695"/>
      <c r="AM31" s="695"/>
      <c r="AN31" s="695"/>
    </row>
    <row r="32" spans="1:40" ht="32.1" customHeight="1" x14ac:dyDescent="0.15">
      <c r="A32" s="58"/>
      <c r="B32" s="61" t="s">
        <v>28</v>
      </c>
      <c r="C32" s="699" t="str">
        <f>'番編用リスト（男子）'!$X$21</f>
        <v/>
      </c>
      <c r="D32" s="700"/>
      <c r="E32" s="701"/>
      <c r="F32" s="62"/>
      <c r="G32" s="63"/>
      <c r="H32" s="61" t="s">
        <v>28</v>
      </c>
      <c r="I32" s="699" t="str">
        <f>'番編用リスト（男子）'!$X$21</f>
        <v/>
      </c>
      <c r="J32" s="700"/>
      <c r="K32" s="701"/>
      <c r="L32" s="58"/>
      <c r="M32" s="58"/>
      <c r="N32" s="61" t="s">
        <v>28</v>
      </c>
      <c r="O32" s="699" t="str">
        <f>'番編用リスト（男子）'!$X$21</f>
        <v/>
      </c>
      <c r="P32" s="700"/>
      <c r="Q32" s="701"/>
      <c r="R32" s="62"/>
      <c r="S32" s="63"/>
      <c r="T32" s="61" t="s">
        <v>28</v>
      </c>
      <c r="U32" s="699" t="str">
        <f>'番編用リスト（男子）'!$X$21</f>
        <v/>
      </c>
      <c r="V32" s="700"/>
      <c r="W32" s="701"/>
      <c r="X32" s="58"/>
      <c r="Y32" s="58"/>
      <c r="Z32" s="61" t="s">
        <v>28</v>
      </c>
      <c r="AA32" s="699" t="str">
        <f>'番編用リスト（男子）'!$X$21</f>
        <v/>
      </c>
      <c r="AB32" s="700"/>
      <c r="AC32" s="701"/>
      <c r="AD32" s="62"/>
      <c r="AE32" s="63"/>
      <c r="AF32" s="61" t="s">
        <v>28</v>
      </c>
      <c r="AG32" s="699" t="str">
        <f>'番編用リスト（男子）'!$X$21</f>
        <v/>
      </c>
      <c r="AH32" s="700"/>
      <c r="AI32" s="701"/>
      <c r="AJ32" s="58"/>
      <c r="AL32" s="695"/>
      <c r="AM32" s="695"/>
      <c r="AN32" s="695"/>
    </row>
    <row r="33" spans="1:40" ht="32.1" customHeight="1" x14ac:dyDescent="0.15">
      <c r="A33" s="58"/>
      <c r="B33" s="61" t="s">
        <v>29</v>
      </c>
      <c r="C33" s="64">
        <f>'番編用リスト（男子）'!$AE$4</f>
        <v>0</v>
      </c>
      <c r="D33" s="61" t="s">
        <v>3</v>
      </c>
      <c r="E33" s="61" t="str">
        <f>'番編用リスト（男子）'!$Z$21</f>
        <v/>
      </c>
      <c r="F33" s="62"/>
      <c r="G33" s="63"/>
      <c r="H33" s="61" t="s">
        <v>29</v>
      </c>
      <c r="I33" s="64">
        <f>'番編用リスト（男子）'!$AE$4</f>
        <v>0</v>
      </c>
      <c r="J33" s="61" t="s">
        <v>35</v>
      </c>
      <c r="K33" s="61" t="str">
        <f>'番編用リスト（男子）'!$Z$21</f>
        <v/>
      </c>
      <c r="L33" s="58"/>
      <c r="M33" s="58"/>
      <c r="N33" s="61" t="s">
        <v>29</v>
      </c>
      <c r="O33" s="64">
        <f>'番編用リスト（男子）'!$AE$4</f>
        <v>0</v>
      </c>
      <c r="P33" s="61" t="s">
        <v>3</v>
      </c>
      <c r="Q33" s="61" t="str">
        <f>'番編用リスト（男子）'!$Z$21</f>
        <v/>
      </c>
      <c r="R33" s="62"/>
      <c r="S33" s="63"/>
      <c r="T33" s="61" t="s">
        <v>29</v>
      </c>
      <c r="U33" s="64">
        <f>'番編用リスト（男子）'!$AE$4</f>
        <v>0</v>
      </c>
      <c r="V33" s="61" t="s">
        <v>35</v>
      </c>
      <c r="W33" s="61" t="str">
        <f>'番編用リスト（男子）'!$Z$21</f>
        <v/>
      </c>
      <c r="X33" s="58"/>
      <c r="Y33" s="58"/>
      <c r="Z33" s="61" t="s">
        <v>29</v>
      </c>
      <c r="AA33" s="64">
        <f>'番編用リスト（男子）'!$AE$4</f>
        <v>0</v>
      </c>
      <c r="AB33" s="61" t="s">
        <v>3</v>
      </c>
      <c r="AC33" s="61" t="str">
        <f>'番編用リスト（男子）'!$Z$21</f>
        <v/>
      </c>
      <c r="AD33" s="62"/>
      <c r="AE33" s="63"/>
      <c r="AF33" s="61" t="s">
        <v>29</v>
      </c>
      <c r="AG33" s="64">
        <f>'番編用リスト（男子）'!$AE$4</f>
        <v>0</v>
      </c>
      <c r="AH33" s="61" t="s">
        <v>35</v>
      </c>
      <c r="AI33" s="61" t="str">
        <f>'番編用リスト（男子）'!$Z$21</f>
        <v/>
      </c>
      <c r="AJ33" s="58"/>
      <c r="AM33" s="59"/>
    </row>
    <row r="34" spans="1:40" ht="32.1" customHeight="1" x14ac:dyDescent="0.15">
      <c r="A34" s="58"/>
      <c r="B34" s="61" t="s">
        <v>30</v>
      </c>
      <c r="C34" s="702" t="str">
        <f>'番編用リスト（男子）'!$AC$21</f>
        <v/>
      </c>
      <c r="D34" s="703"/>
      <c r="E34" s="704"/>
      <c r="F34" s="62"/>
      <c r="G34" s="63"/>
      <c r="H34" s="61" t="s">
        <v>30</v>
      </c>
      <c r="I34" s="702" t="str">
        <f>'番編用リスト（男子）'!$AE$21</f>
        <v/>
      </c>
      <c r="J34" s="703"/>
      <c r="K34" s="704"/>
      <c r="L34" s="58"/>
      <c r="M34" s="58"/>
      <c r="N34" s="61" t="s">
        <v>30</v>
      </c>
      <c r="O34" s="702" t="str">
        <f>'番編用リスト（男子）'!$AG$21</f>
        <v/>
      </c>
      <c r="P34" s="703"/>
      <c r="Q34" s="704"/>
      <c r="R34" s="62"/>
      <c r="S34" s="63"/>
      <c r="T34" s="61" t="s">
        <v>30</v>
      </c>
      <c r="U34" s="702" t="str">
        <f>'番編用リスト（男子）'!$AI$21</f>
        <v/>
      </c>
      <c r="V34" s="703"/>
      <c r="W34" s="704"/>
      <c r="X34" s="58"/>
      <c r="Y34" s="58"/>
      <c r="Z34" s="61" t="s">
        <v>30</v>
      </c>
      <c r="AA34" s="705" t="str">
        <f>'番編用リスト（男子）'!$AK$21</f>
        <v/>
      </c>
      <c r="AB34" s="706"/>
      <c r="AC34" s="707"/>
      <c r="AD34" s="62"/>
      <c r="AE34" s="63"/>
      <c r="AF34" s="61" t="s">
        <v>30</v>
      </c>
      <c r="AG34" s="705" t="str">
        <f>'番編用リスト（男子）'!$AM$21</f>
        <v/>
      </c>
      <c r="AH34" s="706"/>
      <c r="AI34" s="707"/>
      <c r="AJ34" s="58"/>
      <c r="AM34" s="59"/>
    </row>
    <row r="35" spans="1:40" ht="18.75" customHeight="1" x14ac:dyDescent="0.15">
      <c r="A35" s="58"/>
      <c r="B35" s="119"/>
      <c r="C35" s="58"/>
      <c r="D35" s="58"/>
      <c r="E35" s="58"/>
      <c r="F35" s="58"/>
      <c r="G35" s="68"/>
      <c r="H35" s="119"/>
      <c r="I35" s="58"/>
      <c r="J35" s="58"/>
      <c r="K35" s="58"/>
      <c r="L35" s="58"/>
      <c r="M35" s="58"/>
      <c r="N35" s="119"/>
      <c r="O35" s="58"/>
      <c r="P35" s="58"/>
      <c r="Q35" s="58"/>
      <c r="R35" s="58"/>
      <c r="S35" s="68"/>
      <c r="T35" s="119"/>
      <c r="U35" s="58"/>
      <c r="V35" s="58"/>
      <c r="W35" s="58"/>
      <c r="X35" s="58"/>
      <c r="Y35" s="58"/>
      <c r="Z35" s="119"/>
      <c r="AA35" s="58"/>
      <c r="AB35" s="58"/>
      <c r="AC35" s="58"/>
      <c r="AD35" s="58"/>
      <c r="AE35" s="68"/>
      <c r="AF35" s="119"/>
      <c r="AG35" s="58"/>
      <c r="AH35" s="58"/>
      <c r="AI35" s="58"/>
      <c r="AJ35" s="58"/>
      <c r="AL35" s="695"/>
      <c r="AM35" s="695"/>
      <c r="AN35" s="695"/>
    </row>
    <row r="36" spans="1:40" ht="18.75" customHeight="1" x14ac:dyDescent="0.15">
      <c r="A36" s="58"/>
      <c r="B36" s="69"/>
      <c r="C36" s="70"/>
      <c r="D36" s="70"/>
      <c r="E36" s="70"/>
      <c r="F36" s="71"/>
      <c r="G36" s="72"/>
      <c r="H36" s="69"/>
      <c r="I36" s="70"/>
      <c r="J36" s="70"/>
      <c r="K36" s="70"/>
      <c r="L36" s="70"/>
      <c r="M36" s="58"/>
      <c r="N36" s="69"/>
      <c r="O36" s="70"/>
      <c r="P36" s="70"/>
      <c r="Q36" s="70"/>
      <c r="R36" s="71"/>
      <c r="S36" s="72"/>
      <c r="T36" s="69"/>
      <c r="U36" s="70"/>
      <c r="V36" s="70"/>
      <c r="W36" s="70"/>
      <c r="X36" s="70"/>
      <c r="Y36" s="58"/>
      <c r="Z36" s="69"/>
      <c r="AA36" s="70"/>
      <c r="AB36" s="70"/>
      <c r="AC36" s="70"/>
      <c r="AD36" s="71"/>
      <c r="AE36" s="72"/>
      <c r="AF36" s="69"/>
      <c r="AG36" s="70"/>
      <c r="AH36" s="70"/>
      <c r="AI36" s="70"/>
      <c r="AJ36" s="70"/>
    </row>
    <row r="37" spans="1:40" ht="32.1" customHeight="1" x14ac:dyDescent="0.15">
      <c r="A37" s="58"/>
      <c r="B37" s="61" t="s">
        <v>27</v>
      </c>
      <c r="C37" s="692" t="str">
        <f>'番編用リスト（男子）'!$AB$22</f>
        <v/>
      </c>
      <c r="D37" s="693"/>
      <c r="E37" s="694"/>
      <c r="F37" s="62"/>
      <c r="G37" s="63"/>
      <c r="H37" s="61" t="s">
        <v>27</v>
      </c>
      <c r="I37" s="692" t="str">
        <f>'番編用リスト（男子）'!$AD$22</f>
        <v/>
      </c>
      <c r="J37" s="693"/>
      <c r="K37" s="694"/>
      <c r="L37" s="58"/>
      <c r="M37" s="58"/>
      <c r="N37" s="61" t="s">
        <v>27</v>
      </c>
      <c r="O37" s="692" t="str">
        <f>'番編用リスト（男子）'!$AF$22</f>
        <v/>
      </c>
      <c r="P37" s="693"/>
      <c r="Q37" s="694"/>
      <c r="R37" s="62"/>
      <c r="S37" s="63"/>
      <c r="T37" s="61" t="s">
        <v>27</v>
      </c>
      <c r="U37" s="692" t="str">
        <f>'番編用リスト（男子）'!$AH$22</f>
        <v/>
      </c>
      <c r="V37" s="693"/>
      <c r="W37" s="694"/>
      <c r="X37" s="58"/>
      <c r="Y37" s="58"/>
      <c r="Z37" s="61" t="s">
        <v>27</v>
      </c>
      <c r="AA37" s="692" t="str">
        <f>'番編用リスト（男子）'!$AJ$22</f>
        <v/>
      </c>
      <c r="AB37" s="693"/>
      <c r="AC37" s="694"/>
      <c r="AD37" s="62"/>
      <c r="AE37" s="63"/>
      <c r="AF37" s="61" t="s">
        <v>27</v>
      </c>
      <c r="AG37" s="692" t="str">
        <f>'番編用リスト（男子）'!$AL$22</f>
        <v/>
      </c>
      <c r="AH37" s="693"/>
      <c r="AI37" s="694"/>
      <c r="AJ37" s="58"/>
      <c r="AL37" s="695"/>
      <c r="AM37" s="695"/>
      <c r="AN37" s="695"/>
    </row>
    <row r="38" spans="1:40" ht="32.1" customHeight="1" x14ac:dyDescent="0.15">
      <c r="A38" s="58"/>
      <c r="B38" s="61" t="s">
        <v>1</v>
      </c>
      <c r="C38" s="696" t="str">
        <f>'番編用リスト（男子）'!$W$22</f>
        <v/>
      </c>
      <c r="D38" s="697"/>
      <c r="E38" s="698"/>
      <c r="F38" s="62"/>
      <c r="G38" s="63"/>
      <c r="H38" s="61" t="s">
        <v>1</v>
      </c>
      <c r="I38" s="696" t="str">
        <f>'番編用リスト（男子）'!$W$22</f>
        <v/>
      </c>
      <c r="J38" s="697"/>
      <c r="K38" s="698"/>
      <c r="L38" s="58"/>
      <c r="M38" s="58"/>
      <c r="N38" s="61" t="s">
        <v>1</v>
      </c>
      <c r="O38" s="696" t="str">
        <f>'番編用リスト（男子）'!$W$22</f>
        <v/>
      </c>
      <c r="P38" s="697"/>
      <c r="Q38" s="698"/>
      <c r="R38" s="62"/>
      <c r="S38" s="63"/>
      <c r="T38" s="61" t="s">
        <v>1</v>
      </c>
      <c r="U38" s="696" t="str">
        <f>'番編用リスト（男子）'!$W$22</f>
        <v/>
      </c>
      <c r="V38" s="697"/>
      <c r="W38" s="698"/>
      <c r="X38" s="58"/>
      <c r="Y38" s="58"/>
      <c r="Z38" s="61" t="s">
        <v>1</v>
      </c>
      <c r="AA38" s="696" t="str">
        <f>'番編用リスト（男子）'!$W$22</f>
        <v/>
      </c>
      <c r="AB38" s="697"/>
      <c r="AC38" s="698"/>
      <c r="AD38" s="62"/>
      <c r="AE38" s="63"/>
      <c r="AF38" s="61" t="s">
        <v>1</v>
      </c>
      <c r="AG38" s="696" t="str">
        <f>'番編用リスト（男子）'!$W$22</f>
        <v/>
      </c>
      <c r="AH38" s="697"/>
      <c r="AI38" s="698"/>
      <c r="AJ38" s="58"/>
      <c r="AL38" s="695"/>
      <c r="AM38" s="695"/>
      <c r="AN38" s="695"/>
    </row>
    <row r="39" spans="1:40" ht="32.1" customHeight="1" x14ac:dyDescent="0.15">
      <c r="A39" s="58"/>
      <c r="B39" s="61" t="s">
        <v>28</v>
      </c>
      <c r="C39" s="699" t="str">
        <f>'番編用リスト（男子）'!$X$22</f>
        <v/>
      </c>
      <c r="D39" s="700"/>
      <c r="E39" s="701"/>
      <c r="F39" s="62"/>
      <c r="G39" s="63"/>
      <c r="H39" s="61" t="s">
        <v>28</v>
      </c>
      <c r="I39" s="699" t="str">
        <f>'番編用リスト（男子）'!$X$22</f>
        <v/>
      </c>
      <c r="J39" s="700"/>
      <c r="K39" s="701"/>
      <c r="L39" s="58"/>
      <c r="M39" s="58"/>
      <c r="N39" s="61" t="s">
        <v>28</v>
      </c>
      <c r="O39" s="699" t="str">
        <f>'番編用リスト（男子）'!$X$22</f>
        <v/>
      </c>
      <c r="P39" s="700"/>
      <c r="Q39" s="701"/>
      <c r="R39" s="62"/>
      <c r="S39" s="63"/>
      <c r="T39" s="61" t="s">
        <v>28</v>
      </c>
      <c r="U39" s="699" t="str">
        <f>'番編用リスト（男子）'!$X$22</f>
        <v/>
      </c>
      <c r="V39" s="700"/>
      <c r="W39" s="701"/>
      <c r="X39" s="58"/>
      <c r="Y39" s="58"/>
      <c r="Z39" s="61" t="s">
        <v>28</v>
      </c>
      <c r="AA39" s="699" t="str">
        <f>'番編用リスト（男子）'!$X$22</f>
        <v/>
      </c>
      <c r="AB39" s="700"/>
      <c r="AC39" s="701"/>
      <c r="AD39" s="62"/>
      <c r="AE39" s="63"/>
      <c r="AF39" s="61" t="s">
        <v>28</v>
      </c>
      <c r="AG39" s="699" t="str">
        <f>'番編用リスト（男子）'!$X$22</f>
        <v/>
      </c>
      <c r="AH39" s="700"/>
      <c r="AI39" s="701"/>
      <c r="AJ39" s="58"/>
      <c r="AL39" s="695"/>
      <c r="AM39" s="695"/>
      <c r="AN39" s="695"/>
    </row>
    <row r="40" spans="1:40" ht="32.1" customHeight="1" x14ac:dyDescent="0.15">
      <c r="A40" s="58"/>
      <c r="B40" s="61" t="s">
        <v>29</v>
      </c>
      <c r="C40" s="64">
        <f>'番編用リスト（男子）'!$AE$4</f>
        <v>0</v>
      </c>
      <c r="D40" s="61" t="s">
        <v>3</v>
      </c>
      <c r="E40" s="61" t="str">
        <f>'番編用リスト（男子）'!$Z$22</f>
        <v/>
      </c>
      <c r="F40" s="62"/>
      <c r="G40" s="63"/>
      <c r="H40" s="61" t="s">
        <v>29</v>
      </c>
      <c r="I40" s="64">
        <f>'番編用リスト（男子）'!$AE$4</f>
        <v>0</v>
      </c>
      <c r="J40" s="61" t="s">
        <v>35</v>
      </c>
      <c r="K40" s="61" t="str">
        <f>'番編用リスト（男子）'!$Z$22</f>
        <v/>
      </c>
      <c r="L40" s="58"/>
      <c r="M40" s="58"/>
      <c r="N40" s="61" t="s">
        <v>29</v>
      </c>
      <c r="O40" s="64">
        <f>'番編用リスト（男子）'!$AE$4</f>
        <v>0</v>
      </c>
      <c r="P40" s="61" t="s">
        <v>3</v>
      </c>
      <c r="Q40" s="61" t="str">
        <f>'番編用リスト（男子）'!$Z$22</f>
        <v/>
      </c>
      <c r="R40" s="62"/>
      <c r="S40" s="63"/>
      <c r="T40" s="61" t="s">
        <v>29</v>
      </c>
      <c r="U40" s="64">
        <f>'番編用リスト（男子）'!$AE$4</f>
        <v>0</v>
      </c>
      <c r="V40" s="61" t="s">
        <v>35</v>
      </c>
      <c r="W40" s="61" t="str">
        <f>'番編用リスト（男子）'!$Z$22</f>
        <v/>
      </c>
      <c r="X40" s="58"/>
      <c r="Y40" s="58"/>
      <c r="Z40" s="61" t="s">
        <v>29</v>
      </c>
      <c r="AA40" s="64">
        <f>'番編用リスト（男子）'!$AE$4</f>
        <v>0</v>
      </c>
      <c r="AB40" s="61" t="s">
        <v>3</v>
      </c>
      <c r="AC40" s="61" t="str">
        <f>'番編用リスト（男子）'!$Z$22</f>
        <v/>
      </c>
      <c r="AD40" s="62"/>
      <c r="AE40" s="63"/>
      <c r="AF40" s="61" t="s">
        <v>29</v>
      </c>
      <c r="AG40" s="64">
        <f>'番編用リスト（男子）'!$AE$4</f>
        <v>0</v>
      </c>
      <c r="AH40" s="61" t="s">
        <v>35</v>
      </c>
      <c r="AI40" s="61" t="str">
        <f>'番編用リスト（男子）'!$Z$22</f>
        <v/>
      </c>
      <c r="AJ40" s="58"/>
      <c r="AM40" s="59"/>
    </row>
    <row r="41" spans="1:40" ht="32.1" customHeight="1" x14ac:dyDescent="0.15">
      <c r="A41" s="58"/>
      <c r="B41" s="61" t="s">
        <v>30</v>
      </c>
      <c r="C41" s="702" t="str">
        <f>'番編用リスト（男子）'!$AC$22</f>
        <v/>
      </c>
      <c r="D41" s="703"/>
      <c r="E41" s="704"/>
      <c r="F41" s="62"/>
      <c r="G41" s="63"/>
      <c r="H41" s="61" t="s">
        <v>30</v>
      </c>
      <c r="I41" s="702" t="str">
        <f>'番編用リスト（男子）'!$AE$22</f>
        <v/>
      </c>
      <c r="J41" s="703"/>
      <c r="K41" s="704"/>
      <c r="L41" s="58"/>
      <c r="M41" s="58"/>
      <c r="N41" s="61" t="s">
        <v>30</v>
      </c>
      <c r="O41" s="702" t="str">
        <f>'番編用リスト（男子）'!$AG$22</f>
        <v/>
      </c>
      <c r="P41" s="703"/>
      <c r="Q41" s="704"/>
      <c r="R41" s="62"/>
      <c r="S41" s="63"/>
      <c r="T41" s="61" t="s">
        <v>30</v>
      </c>
      <c r="U41" s="702" t="str">
        <f>'番編用リスト（男子）'!$AI$22</f>
        <v/>
      </c>
      <c r="V41" s="703"/>
      <c r="W41" s="704"/>
      <c r="X41" s="58"/>
      <c r="Y41" s="58"/>
      <c r="Z41" s="61" t="s">
        <v>30</v>
      </c>
      <c r="AA41" s="705" t="str">
        <f>'番編用リスト（男子）'!$AK$22</f>
        <v/>
      </c>
      <c r="AB41" s="706"/>
      <c r="AC41" s="707"/>
      <c r="AD41" s="62"/>
      <c r="AE41" s="63"/>
      <c r="AF41" s="61" t="s">
        <v>30</v>
      </c>
      <c r="AG41" s="705" t="str">
        <f>'番編用リスト（男子）'!$AM$22</f>
        <v/>
      </c>
      <c r="AH41" s="706"/>
      <c r="AI41" s="707"/>
      <c r="AJ41" s="58"/>
      <c r="AL41" s="695"/>
      <c r="AM41" s="695"/>
      <c r="AN41" s="695"/>
    </row>
    <row r="42" spans="1:40" x14ac:dyDescent="0.15">
      <c r="A42" s="58"/>
      <c r="B42" s="65"/>
      <c r="C42" s="66"/>
      <c r="D42" s="66"/>
      <c r="E42" s="66"/>
      <c r="F42" s="67"/>
      <c r="G42" s="68"/>
      <c r="H42" s="65"/>
      <c r="I42" s="66"/>
      <c r="J42" s="66"/>
      <c r="K42" s="66"/>
      <c r="L42" s="66"/>
      <c r="M42" s="58"/>
      <c r="N42" s="65"/>
      <c r="O42" s="66"/>
      <c r="P42" s="66"/>
      <c r="Q42" s="66"/>
      <c r="R42" s="67"/>
      <c r="S42" s="68"/>
      <c r="T42" s="65"/>
      <c r="U42" s="66"/>
      <c r="V42" s="66"/>
      <c r="W42" s="66"/>
      <c r="X42" s="66"/>
      <c r="Y42" s="58"/>
      <c r="Z42" s="65"/>
      <c r="AA42" s="66"/>
      <c r="AB42" s="66"/>
      <c r="AC42" s="66"/>
      <c r="AD42" s="67"/>
      <c r="AE42" s="68"/>
      <c r="AF42" s="65"/>
      <c r="AG42" s="66"/>
      <c r="AH42" s="66"/>
      <c r="AI42" s="66"/>
      <c r="AJ42" s="66"/>
    </row>
    <row r="43" spans="1:40" x14ac:dyDescent="0.15">
      <c r="A43" s="58"/>
      <c r="B43" s="69"/>
      <c r="C43" s="70"/>
      <c r="D43" s="70"/>
      <c r="E43" s="70"/>
      <c r="F43" s="71"/>
      <c r="G43" s="72"/>
      <c r="H43" s="69"/>
      <c r="I43" s="70"/>
      <c r="J43" s="70"/>
      <c r="K43" s="70"/>
      <c r="L43" s="70"/>
      <c r="M43" s="58"/>
      <c r="N43" s="69"/>
      <c r="O43" s="70"/>
      <c r="P43" s="70"/>
      <c r="Q43" s="70"/>
      <c r="R43" s="71"/>
      <c r="S43" s="72"/>
      <c r="T43" s="69"/>
      <c r="U43" s="70"/>
      <c r="V43" s="70"/>
      <c r="W43" s="70"/>
      <c r="X43" s="70"/>
      <c r="Y43" s="58"/>
      <c r="Z43" s="69"/>
      <c r="AA43" s="70"/>
      <c r="AB43" s="70"/>
      <c r="AC43" s="70"/>
      <c r="AD43" s="71"/>
      <c r="AE43" s="72"/>
      <c r="AF43" s="69"/>
      <c r="AG43" s="70"/>
      <c r="AH43" s="70"/>
      <c r="AI43" s="70"/>
      <c r="AJ43" s="70"/>
    </row>
    <row r="44" spans="1:40" ht="32.1" customHeight="1" x14ac:dyDescent="0.15">
      <c r="A44" s="58"/>
      <c r="B44" s="61" t="s">
        <v>27</v>
      </c>
      <c r="C44" s="692" t="str">
        <f>'番編用リスト（男子）'!$AB$23</f>
        <v/>
      </c>
      <c r="D44" s="693"/>
      <c r="E44" s="694"/>
      <c r="F44" s="62"/>
      <c r="G44" s="63"/>
      <c r="H44" s="61" t="s">
        <v>27</v>
      </c>
      <c r="I44" s="692" t="str">
        <f>'番編用リスト（男子）'!$AD$23</f>
        <v/>
      </c>
      <c r="J44" s="693"/>
      <c r="K44" s="694"/>
      <c r="L44" s="58"/>
      <c r="M44" s="58"/>
      <c r="N44" s="61" t="s">
        <v>27</v>
      </c>
      <c r="O44" s="692" t="str">
        <f>'番編用リスト（男子）'!$AF$23</f>
        <v/>
      </c>
      <c r="P44" s="693"/>
      <c r="Q44" s="694"/>
      <c r="R44" s="62"/>
      <c r="S44" s="63"/>
      <c r="T44" s="61" t="s">
        <v>27</v>
      </c>
      <c r="U44" s="692" t="str">
        <f>'番編用リスト（男子）'!$AH$23</f>
        <v/>
      </c>
      <c r="V44" s="693"/>
      <c r="W44" s="694"/>
      <c r="X44" s="58"/>
      <c r="Y44" s="58"/>
      <c r="Z44" s="61" t="s">
        <v>27</v>
      </c>
      <c r="AA44" s="692" t="str">
        <f>'番編用リスト（男子）'!$AJ$23</f>
        <v/>
      </c>
      <c r="AB44" s="693"/>
      <c r="AC44" s="694"/>
      <c r="AD44" s="62"/>
      <c r="AE44" s="63"/>
      <c r="AF44" s="61" t="s">
        <v>27</v>
      </c>
      <c r="AG44" s="692" t="str">
        <f>'番編用リスト（男子）'!$AL$23</f>
        <v/>
      </c>
      <c r="AH44" s="693"/>
      <c r="AI44" s="694"/>
      <c r="AJ44" s="58"/>
      <c r="AL44" s="695"/>
      <c r="AM44" s="695"/>
      <c r="AN44" s="695"/>
    </row>
    <row r="45" spans="1:40" ht="32.1" customHeight="1" x14ac:dyDescent="0.15">
      <c r="A45" s="58"/>
      <c r="B45" s="61" t="s">
        <v>1</v>
      </c>
      <c r="C45" s="696" t="str">
        <f>'番編用リスト（男子）'!$W$23</f>
        <v/>
      </c>
      <c r="D45" s="697"/>
      <c r="E45" s="698"/>
      <c r="F45" s="62"/>
      <c r="G45" s="63"/>
      <c r="H45" s="61" t="s">
        <v>1</v>
      </c>
      <c r="I45" s="696" t="str">
        <f>'番編用リスト（男子）'!$W$23</f>
        <v/>
      </c>
      <c r="J45" s="697"/>
      <c r="K45" s="698"/>
      <c r="L45" s="58"/>
      <c r="M45" s="58"/>
      <c r="N45" s="61" t="s">
        <v>1</v>
      </c>
      <c r="O45" s="696" t="str">
        <f>'番編用リスト（男子）'!$W$23</f>
        <v/>
      </c>
      <c r="P45" s="697"/>
      <c r="Q45" s="698"/>
      <c r="R45" s="62"/>
      <c r="S45" s="63"/>
      <c r="T45" s="61" t="s">
        <v>1</v>
      </c>
      <c r="U45" s="696" t="str">
        <f>'番編用リスト（男子）'!$W$23</f>
        <v/>
      </c>
      <c r="V45" s="697"/>
      <c r="W45" s="698"/>
      <c r="X45" s="58"/>
      <c r="Y45" s="58"/>
      <c r="Z45" s="61" t="s">
        <v>1</v>
      </c>
      <c r="AA45" s="696" t="str">
        <f>'番編用リスト（男子）'!$W$23</f>
        <v/>
      </c>
      <c r="AB45" s="697"/>
      <c r="AC45" s="698"/>
      <c r="AD45" s="62"/>
      <c r="AE45" s="63"/>
      <c r="AF45" s="61" t="s">
        <v>1</v>
      </c>
      <c r="AG45" s="696" t="str">
        <f>'番編用リスト（男子）'!$W$23</f>
        <v/>
      </c>
      <c r="AH45" s="697"/>
      <c r="AI45" s="698"/>
      <c r="AJ45" s="58"/>
      <c r="AL45" s="695"/>
      <c r="AM45" s="695"/>
      <c r="AN45" s="695"/>
    </row>
    <row r="46" spans="1:40" ht="32.1" customHeight="1" x14ac:dyDescent="0.15">
      <c r="A46" s="58"/>
      <c r="B46" s="61" t="s">
        <v>28</v>
      </c>
      <c r="C46" s="699" t="str">
        <f>'番編用リスト（男子）'!$X$23</f>
        <v/>
      </c>
      <c r="D46" s="700"/>
      <c r="E46" s="701"/>
      <c r="F46" s="62"/>
      <c r="G46" s="63"/>
      <c r="H46" s="61" t="s">
        <v>28</v>
      </c>
      <c r="I46" s="699" t="str">
        <f>'番編用リスト（男子）'!$X$23</f>
        <v/>
      </c>
      <c r="J46" s="700"/>
      <c r="K46" s="701"/>
      <c r="L46" s="58"/>
      <c r="M46" s="58"/>
      <c r="N46" s="61" t="s">
        <v>28</v>
      </c>
      <c r="O46" s="699" t="str">
        <f>'番編用リスト（男子）'!$X$23</f>
        <v/>
      </c>
      <c r="P46" s="700"/>
      <c r="Q46" s="701"/>
      <c r="R46" s="62"/>
      <c r="S46" s="63"/>
      <c r="T46" s="61" t="s">
        <v>28</v>
      </c>
      <c r="U46" s="699" t="str">
        <f>'番編用リスト（男子）'!$X$23</f>
        <v/>
      </c>
      <c r="V46" s="700"/>
      <c r="W46" s="701"/>
      <c r="X46" s="58"/>
      <c r="Y46" s="58"/>
      <c r="Z46" s="61" t="s">
        <v>28</v>
      </c>
      <c r="AA46" s="699" t="str">
        <f>'番編用リスト（男子）'!$X$23</f>
        <v/>
      </c>
      <c r="AB46" s="700"/>
      <c r="AC46" s="701"/>
      <c r="AD46" s="62"/>
      <c r="AE46" s="63"/>
      <c r="AF46" s="61" t="s">
        <v>28</v>
      </c>
      <c r="AG46" s="699" t="str">
        <f>'番編用リスト（男子）'!$X$23</f>
        <v/>
      </c>
      <c r="AH46" s="700"/>
      <c r="AI46" s="701"/>
      <c r="AJ46" s="58"/>
      <c r="AL46" s="695"/>
      <c r="AM46" s="695"/>
      <c r="AN46" s="695"/>
    </row>
    <row r="47" spans="1:40" ht="32.1" customHeight="1" x14ac:dyDescent="0.15">
      <c r="A47" s="58"/>
      <c r="B47" s="61" t="s">
        <v>29</v>
      </c>
      <c r="C47" s="64">
        <f>'番編用リスト（男子）'!$AE$4</f>
        <v>0</v>
      </c>
      <c r="D47" s="61" t="s">
        <v>3</v>
      </c>
      <c r="E47" s="61" t="str">
        <f>'番編用リスト（男子）'!$Z$23</f>
        <v/>
      </c>
      <c r="F47" s="62"/>
      <c r="G47" s="63"/>
      <c r="H47" s="61" t="s">
        <v>29</v>
      </c>
      <c r="I47" s="64">
        <f>'番編用リスト（男子）'!$AE$4</f>
        <v>0</v>
      </c>
      <c r="J47" s="61" t="s">
        <v>35</v>
      </c>
      <c r="K47" s="61" t="str">
        <f>'番編用リスト（男子）'!$Z$23</f>
        <v/>
      </c>
      <c r="L47" s="58"/>
      <c r="M47" s="58"/>
      <c r="N47" s="61" t="s">
        <v>29</v>
      </c>
      <c r="O47" s="64">
        <f>'番編用リスト（男子）'!$AE$4</f>
        <v>0</v>
      </c>
      <c r="P47" s="61" t="s">
        <v>3</v>
      </c>
      <c r="Q47" s="61" t="str">
        <f>'番編用リスト（男子）'!$Z$23</f>
        <v/>
      </c>
      <c r="R47" s="62"/>
      <c r="S47" s="63"/>
      <c r="T47" s="61" t="s">
        <v>29</v>
      </c>
      <c r="U47" s="64">
        <f>'番編用リスト（男子）'!$AE$4</f>
        <v>0</v>
      </c>
      <c r="V47" s="61" t="s">
        <v>35</v>
      </c>
      <c r="W47" s="61" t="str">
        <f>'番編用リスト（男子）'!$Z$23</f>
        <v/>
      </c>
      <c r="X47" s="58"/>
      <c r="Y47" s="58"/>
      <c r="Z47" s="61" t="s">
        <v>29</v>
      </c>
      <c r="AA47" s="64">
        <f>'番編用リスト（男子）'!$AE$4</f>
        <v>0</v>
      </c>
      <c r="AB47" s="61" t="s">
        <v>3</v>
      </c>
      <c r="AC47" s="61" t="str">
        <f>'番編用リスト（男子）'!$Z$23</f>
        <v/>
      </c>
      <c r="AD47" s="62"/>
      <c r="AE47" s="63"/>
      <c r="AF47" s="61" t="s">
        <v>29</v>
      </c>
      <c r="AG47" s="64">
        <f>'番編用リスト（男子）'!$AE$4</f>
        <v>0</v>
      </c>
      <c r="AH47" s="61" t="s">
        <v>35</v>
      </c>
      <c r="AI47" s="61" t="str">
        <f>'番編用リスト（男子）'!$Z$23</f>
        <v/>
      </c>
      <c r="AJ47" s="58"/>
      <c r="AM47" s="59"/>
    </row>
    <row r="48" spans="1:40" ht="32.1" customHeight="1" x14ac:dyDescent="0.15">
      <c r="A48" s="58"/>
      <c r="B48" s="61" t="s">
        <v>30</v>
      </c>
      <c r="C48" s="702" t="str">
        <f>'番編用リスト（男子）'!$AC$23</f>
        <v/>
      </c>
      <c r="D48" s="703"/>
      <c r="E48" s="704"/>
      <c r="F48" s="62"/>
      <c r="G48" s="63"/>
      <c r="H48" s="61" t="s">
        <v>30</v>
      </c>
      <c r="I48" s="702" t="str">
        <f>'番編用リスト（男子）'!$AE$23</f>
        <v/>
      </c>
      <c r="J48" s="703"/>
      <c r="K48" s="704"/>
      <c r="L48" s="58"/>
      <c r="M48" s="58"/>
      <c r="N48" s="61" t="s">
        <v>30</v>
      </c>
      <c r="O48" s="702" t="str">
        <f>'番編用リスト（男子）'!$AG$23</f>
        <v/>
      </c>
      <c r="P48" s="703"/>
      <c r="Q48" s="704"/>
      <c r="R48" s="62"/>
      <c r="S48" s="63"/>
      <c r="T48" s="61" t="s">
        <v>30</v>
      </c>
      <c r="U48" s="702" t="str">
        <f>'番編用リスト（男子）'!$AI$23</f>
        <v/>
      </c>
      <c r="V48" s="703"/>
      <c r="W48" s="704"/>
      <c r="X48" s="58"/>
      <c r="Y48" s="58"/>
      <c r="Z48" s="61" t="s">
        <v>30</v>
      </c>
      <c r="AA48" s="705" t="str">
        <f>'番編用リスト（男子）'!$AK$23</f>
        <v/>
      </c>
      <c r="AB48" s="706"/>
      <c r="AC48" s="707"/>
      <c r="AD48" s="62"/>
      <c r="AE48" s="63"/>
      <c r="AF48" s="61" t="s">
        <v>30</v>
      </c>
      <c r="AG48" s="705" t="str">
        <f>'番編用リスト（男子）'!$AM$23</f>
        <v/>
      </c>
      <c r="AH48" s="706"/>
      <c r="AI48" s="707"/>
      <c r="AJ48" s="58"/>
      <c r="AL48" s="695"/>
      <c r="AM48" s="695"/>
      <c r="AN48" s="695"/>
    </row>
    <row r="49" spans="1:40" x14ac:dyDescent="0.15">
      <c r="A49" s="58"/>
      <c r="B49" s="65"/>
      <c r="C49" s="66"/>
      <c r="D49" s="66"/>
      <c r="E49" s="66"/>
      <c r="F49" s="67"/>
      <c r="G49" s="68"/>
      <c r="H49" s="65"/>
      <c r="I49" s="66"/>
      <c r="J49" s="66"/>
      <c r="K49" s="66"/>
      <c r="L49" s="66"/>
      <c r="M49" s="58"/>
      <c r="N49" s="65"/>
      <c r="O49" s="66"/>
      <c r="P49" s="66"/>
      <c r="Q49" s="66"/>
      <c r="R49" s="67"/>
      <c r="S49" s="68"/>
      <c r="T49" s="65"/>
      <c r="U49" s="66"/>
      <c r="V49" s="66"/>
      <c r="W49" s="66"/>
      <c r="X49" s="66"/>
      <c r="Y49" s="58"/>
      <c r="Z49" s="65"/>
      <c r="AA49" s="66"/>
      <c r="AB49" s="66"/>
      <c r="AC49" s="66"/>
      <c r="AD49" s="67"/>
      <c r="AE49" s="68"/>
      <c r="AF49" s="65"/>
      <c r="AG49" s="66"/>
      <c r="AH49" s="66"/>
      <c r="AI49" s="66"/>
      <c r="AJ49" s="66"/>
    </row>
    <row r="50" spans="1:40" x14ac:dyDescent="0.15">
      <c r="A50" s="58"/>
      <c r="B50" s="69"/>
      <c r="C50" s="70"/>
      <c r="D50" s="70"/>
      <c r="E50" s="70"/>
      <c r="F50" s="71"/>
      <c r="G50" s="72"/>
      <c r="H50" s="69"/>
      <c r="I50" s="70"/>
      <c r="J50" s="70"/>
      <c r="K50" s="70"/>
      <c r="L50" s="70"/>
      <c r="M50" s="58"/>
      <c r="N50" s="69"/>
      <c r="O50" s="70"/>
      <c r="P50" s="70"/>
      <c r="Q50" s="70"/>
      <c r="R50" s="71"/>
      <c r="S50" s="72"/>
      <c r="T50" s="69"/>
      <c r="U50" s="70"/>
      <c r="V50" s="70"/>
      <c r="W50" s="70"/>
      <c r="X50" s="70"/>
      <c r="Y50" s="58"/>
      <c r="Z50" s="69"/>
      <c r="AA50" s="70"/>
      <c r="AB50" s="70"/>
      <c r="AC50" s="70"/>
      <c r="AD50" s="71"/>
      <c r="AE50" s="72"/>
      <c r="AF50" s="69"/>
      <c r="AG50" s="70"/>
      <c r="AH50" s="70"/>
      <c r="AI50" s="70"/>
      <c r="AJ50" s="70"/>
    </row>
    <row r="51" spans="1:40" ht="32.1" customHeight="1" x14ac:dyDescent="0.15">
      <c r="A51" s="58"/>
      <c r="B51" s="61" t="s">
        <v>27</v>
      </c>
      <c r="C51" s="692" t="str">
        <f>'番編用リスト（男子）'!$AB$24</f>
        <v/>
      </c>
      <c r="D51" s="693"/>
      <c r="E51" s="694"/>
      <c r="F51" s="62"/>
      <c r="G51" s="63"/>
      <c r="H51" s="61" t="s">
        <v>27</v>
      </c>
      <c r="I51" s="692" t="str">
        <f>'番編用リスト（男子）'!$AD$24</f>
        <v/>
      </c>
      <c r="J51" s="693"/>
      <c r="K51" s="694"/>
      <c r="L51" s="58"/>
      <c r="M51" s="58"/>
      <c r="N51" s="61" t="s">
        <v>27</v>
      </c>
      <c r="O51" s="692" t="str">
        <f>'番編用リスト（男子）'!$AF$24</f>
        <v/>
      </c>
      <c r="P51" s="693"/>
      <c r="Q51" s="694"/>
      <c r="R51" s="62"/>
      <c r="S51" s="63"/>
      <c r="T51" s="61" t="s">
        <v>27</v>
      </c>
      <c r="U51" s="692" t="str">
        <f>'番編用リスト（男子）'!$AH$24</f>
        <v/>
      </c>
      <c r="V51" s="693"/>
      <c r="W51" s="694"/>
      <c r="X51" s="58"/>
      <c r="Y51" s="58"/>
      <c r="Z51" s="61" t="s">
        <v>27</v>
      </c>
      <c r="AA51" s="692" t="str">
        <f>'番編用リスト（男子）'!$AJ$24</f>
        <v/>
      </c>
      <c r="AB51" s="693"/>
      <c r="AC51" s="694"/>
      <c r="AD51" s="62"/>
      <c r="AE51" s="63"/>
      <c r="AF51" s="61" t="s">
        <v>27</v>
      </c>
      <c r="AG51" s="692" t="str">
        <f>'番編用リスト（男子）'!$AL$24</f>
        <v/>
      </c>
      <c r="AH51" s="693"/>
      <c r="AI51" s="694"/>
      <c r="AJ51" s="58"/>
      <c r="AL51" s="695"/>
      <c r="AM51" s="695"/>
      <c r="AN51" s="695"/>
    </row>
    <row r="52" spans="1:40" ht="32.1" customHeight="1" x14ac:dyDescent="0.15">
      <c r="A52" s="58"/>
      <c r="B52" s="61" t="s">
        <v>1</v>
      </c>
      <c r="C52" s="696" t="str">
        <f>'番編用リスト（男子）'!$W$24</f>
        <v/>
      </c>
      <c r="D52" s="697"/>
      <c r="E52" s="698"/>
      <c r="F52" s="62"/>
      <c r="G52" s="63"/>
      <c r="H52" s="61" t="s">
        <v>1</v>
      </c>
      <c r="I52" s="696" t="str">
        <f>'番編用リスト（男子）'!$W$24</f>
        <v/>
      </c>
      <c r="J52" s="697"/>
      <c r="K52" s="698"/>
      <c r="L52" s="58"/>
      <c r="M52" s="58"/>
      <c r="N52" s="61" t="s">
        <v>1</v>
      </c>
      <c r="O52" s="696" t="str">
        <f>'番編用リスト（男子）'!$W$24</f>
        <v/>
      </c>
      <c r="P52" s="697"/>
      <c r="Q52" s="698"/>
      <c r="R52" s="62"/>
      <c r="S52" s="63"/>
      <c r="T52" s="61" t="s">
        <v>1</v>
      </c>
      <c r="U52" s="696" t="str">
        <f>'番編用リスト（男子）'!$W$24</f>
        <v/>
      </c>
      <c r="V52" s="697"/>
      <c r="W52" s="698"/>
      <c r="X52" s="58"/>
      <c r="Y52" s="58"/>
      <c r="Z52" s="61" t="s">
        <v>1</v>
      </c>
      <c r="AA52" s="696" t="str">
        <f>'番編用リスト（男子）'!$W$24</f>
        <v/>
      </c>
      <c r="AB52" s="697"/>
      <c r="AC52" s="698"/>
      <c r="AD52" s="62"/>
      <c r="AE52" s="63"/>
      <c r="AF52" s="61" t="s">
        <v>1</v>
      </c>
      <c r="AG52" s="696" t="str">
        <f>'番編用リスト（男子）'!$W$24</f>
        <v/>
      </c>
      <c r="AH52" s="697"/>
      <c r="AI52" s="698"/>
      <c r="AJ52" s="58"/>
      <c r="AL52" s="695"/>
      <c r="AM52" s="695"/>
      <c r="AN52" s="695"/>
    </row>
    <row r="53" spans="1:40" ht="32.1" customHeight="1" x14ac:dyDescent="0.15">
      <c r="A53" s="58"/>
      <c r="B53" s="61" t="s">
        <v>28</v>
      </c>
      <c r="C53" s="699" t="str">
        <f>'番編用リスト（男子）'!$X$24</f>
        <v/>
      </c>
      <c r="D53" s="700"/>
      <c r="E53" s="701"/>
      <c r="F53" s="62"/>
      <c r="G53" s="63"/>
      <c r="H53" s="61" t="s">
        <v>28</v>
      </c>
      <c r="I53" s="699" t="str">
        <f>'番編用リスト（男子）'!$X$24</f>
        <v/>
      </c>
      <c r="J53" s="700"/>
      <c r="K53" s="701"/>
      <c r="L53" s="58"/>
      <c r="M53" s="58"/>
      <c r="N53" s="61" t="s">
        <v>28</v>
      </c>
      <c r="O53" s="699" t="str">
        <f>'番編用リスト（男子）'!$X$24</f>
        <v/>
      </c>
      <c r="P53" s="700"/>
      <c r="Q53" s="701"/>
      <c r="R53" s="62"/>
      <c r="S53" s="63"/>
      <c r="T53" s="61" t="s">
        <v>28</v>
      </c>
      <c r="U53" s="699" t="str">
        <f>'番編用リスト（男子）'!$X$24</f>
        <v/>
      </c>
      <c r="V53" s="700"/>
      <c r="W53" s="701"/>
      <c r="X53" s="58"/>
      <c r="Y53" s="58"/>
      <c r="Z53" s="61" t="s">
        <v>28</v>
      </c>
      <c r="AA53" s="699" t="str">
        <f>'番編用リスト（男子）'!$X$24</f>
        <v/>
      </c>
      <c r="AB53" s="700"/>
      <c r="AC53" s="701"/>
      <c r="AD53" s="62"/>
      <c r="AE53" s="63"/>
      <c r="AF53" s="61" t="s">
        <v>28</v>
      </c>
      <c r="AG53" s="699" t="str">
        <f>'番編用リスト（男子）'!$X$24</f>
        <v/>
      </c>
      <c r="AH53" s="700"/>
      <c r="AI53" s="701"/>
      <c r="AJ53" s="58"/>
      <c r="AL53" s="695"/>
      <c r="AM53" s="695"/>
      <c r="AN53" s="695"/>
    </row>
    <row r="54" spans="1:40" ht="32.1" customHeight="1" x14ac:dyDescent="0.15">
      <c r="A54" s="58"/>
      <c r="B54" s="61" t="s">
        <v>29</v>
      </c>
      <c r="C54" s="64">
        <f>'番編用リスト（男子）'!$AE$4</f>
        <v>0</v>
      </c>
      <c r="D54" s="61" t="s">
        <v>3</v>
      </c>
      <c r="E54" s="61" t="str">
        <f>'番編用リスト（男子）'!$Z$24</f>
        <v/>
      </c>
      <c r="F54" s="62"/>
      <c r="G54" s="63"/>
      <c r="H54" s="61" t="s">
        <v>29</v>
      </c>
      <c r="I54" s="64">
        <f>'番編用リスト（男子）'!$AE$4</f>
        <v>0</v>
      </c>
      <c r="J54" s="61" t="s">
        <v>35</v>
      </c>
      <c r="K54" s="61" t="str">
        <f>'番編用リスト（男子）'!$Z$24</f>
        <v/>
      </c>
      <c r="L54" s="58"/>
      <c r="M54" s="58"/>
      <c r="N54" s="61" t="s">
        <v>29</v>
      </c>
      <c r="O54" s="64">
        <f>'番編用リスト（男子）'!$AE$4</f>
        <v>0</v>
      </c>
      <c r="P54" s="61" t="s">
        <v>3</v>
      </c>
      <c r="Q54" s="61" t="str">
        <f>'番編用リスト（男子）'!$Z$24</f>
        <v/>
      </c>
      <c r="R54" s="62"/>
      <c r="S54" s="63"/>
      <c r="T54" s="61" t="s">
        <v>29</v>
      </c>
      <c r="U54" s="64">
        <f>'番編用リスト（男子）'!$AE$4</f>
        <v>0</v>
      </c>
      <c r="V54" s="61" t="s">
        <v>35</v>
      </c>
      <c r="W54" s="61" t="str">
        <f>'番編用リスト（男子）'!$Z$24</f>
        <v/>
      </c>
      <c r="X54" s="58"/>
      <c r="Y54" s="58"/>
      <c r="Z54" s="61" t="s">
        <v>29</v>
      </c>
      <c r="AA54" s="64">
        <f>'番編用リスト（男子）'!$AE$4</f>
        <v>0</v>
      </c>
      <c r="AB54" s="61" t="s">
        <v>3</v>
      </c>
      <c r="AC54" s="61" t="str">
        <f>'番編用リスト（男子）'!$Z$24</f>
        <v/>
      </c>
      <c r="AD54" s="62"/>
      <c r="AE54" s="63"/>
      <c r="AF54" s="61" t="s">
        <v>29</v>
      </c>
      <c r="AG54" s="64">
        <f>'番編用リスト（男子）'!$AE$4</f>
        <v>0</v>
      </c>
      <c r="AH54" s="61" t="s">
        <v>35</v>
      </c>
      <c r="AI54" s="61" t="str">
        <f>'番編用リスト（男子）'!$Z$24</f>
        <v/>
      </c>
      <c r="AJ54" s="58"/>
      <c r="AM54" s="59"/>
    </row>
    <row r="55" spans="1:40" ht="32.1" customHeight="1" x14ac:dyDescent="0.15">
      <c r="A55" s="58"/>
      <c r="B55" s="61" t="s">
        <v>30</v>
      </c>
      <c r="C55" s="702" t="str">
        <f>'番編用リスト（男子）'!$AC$24</f>
        <v/>
      </c>
      <c r="D55" s="703"/>
      <c r="E55" s="704"/>
      <c r="F55" s="62"/>
      <c r="G55" s="63"/>
      <c r="H55" s="61" t="s">
        <v>30</v>
      </c>
      <c r="I55" s="702" t="str">
        <f>'番編用リスト（男子）'!$AE$24</f>
        <v/>
      </c>
      <c r="J55" s="703"/>
      <c r="K55" s="704"/>
      <c r="L55" s="58"/>
      <c r="M55" s="58"/>
      <c r="N55" s="61" t="s">
        <v>30</v>
      </c>
      <c r="O55" s="702" t="str">
        <f>'番編用リスト（男子）'!$AG$24</f>
        <v/>
      </c>
      <c r="P55" s="703"/>
      <c r="Q55" s="704"/>
      <c r="R55" s="62"/>
      <c r="S55" s="63"/>
      <c r="T55" s="61" t="s">
        <v>30</v>
      </c>
      <c r="U55" s="702" t="str">
        <f>'番編用リスト（男子）'!$AI$24</f>
        <v/>
      </c>
      <c r="V55" s="703"/>
      <c r="W55" s="704"/>
      <c r="X55" s="58"/>
      <c r="Y55" s="58"/>
      <c r="Z55" s="61" t="s">
        <v>30</v>
      </c>
      <c r="AA55" s="705" t="str">
        <f>'番編用リスト（男子）'!$AK$24</f>
        <v/>
      </c>
      <c r="AB55" s="706"/>
      <c r="AC55" s="707"/>
      <c r="AD55" s="62"/>
      <c r="AE55" s="63"/>
      <c r="AF55" s="61" t="s">
        <v>30</v>
      </c>
      <c r="AG55" s="705" t="str">
        <f>'番編用リスト（男子）'!$AM$24</f>
        <v/>
      </c>
      <c r="AH55" s="706"/>
      <c r="AI55" s="707"/>
      <c r="AJ55" s="58"/>
      <c r="AL55" s="695"/>
      <c r="AM55" s="695"/>
      <c r="AN55" s="695"/>
    </row>
    <row r="56" spans="1:40" x14ac:dyDescent="0.15">
      <c r="A56" s="58"/>
      <c r="B56" s="65"/>
      <c r="C56" s="66"/>
      <c r="D56" s="66"/>
      <c r="E56" s="66"/>
      <c r="F56" s="67"/>
      <c r="G56" s="68"/>
      <c r="H56" s="65"/>
      <c r="I56" s="66"/>
      <c r="J56" s="66"/>
      <c r="K56" s="66"/>
      <c r="L56" s="66"/>
      <c r="M56" s="58"/>
      <c r="N56" s="65"/>
      <c r="O56" s="66"/>
      <c r="P56" s="66"/>
      <c r="Q56" s="66"/>
      <c r="R56" s="67"/>
      <c r="S56" s="68"/>
      <c r="T56" s="65"/>
      <c r="U56" s="66"/>
      <c r="V56" s="66"/>
      <c r="W56" s="66"/>
      <c r="X56" s="66"/>
      <c r="Y56" s="58"/>
      <c r="Z56" s="65"/>
      <c r="AA56" s="66"/>
      <c r="AB56" s="66"/>
      <c r="AC56" s="66"/>
      <c r="AD56" s="67"/>
      <c r="AE56" s="68"/>
      <c r="AF56" s="65"/>
      <c r="AG56" s="66"/>
      <c r="AH56" s="66"/>
      <c r="AI56" s="66"/>
      <c r="AJ56" s="66"/>
    </row>
    <row r="57" spans="1:40" x14ac:dyDescent="0.15">
      <c r="A57" s="58"/>
      <c r="B57" s="69"/>
      <c r="C57" s="70"/>
      <c r="D57" s="70"/>
      <c r="E57" s="70"/>
      <c r="F57" s="71"/>
      <c r="G57" s="72"/>
      <c r="H57" s="69"/>
      <c r="I57" s="70"/>
      <c r="J57" s="70"/>
      <c r="K57" s="70"/>
      <c r="L57" s="70"/>
      <c r="M57" s="58"/>
      <c r="N57" s="69"/>
      <c r="O57" s="70"/>
      <c r="P57" s="70"/>
      <c r="Q57" s="70"/>
      <c r="R57" s="71"/>
      <c r="S57" s="72"/>
      <c r="T57" s="69"/>
      <c r="U57" s="70"/>
      <c r="V57" s="70"/>
      <c r="W57" s="70"/>
      <c r="X57" s="70"/>
      <c r="Y57" s="58"/>
      <c r="Z57" s="69"/>
      <c r="AA57" s="70"/>
      <c r="AB57" s="70"/>
      <c r="AC57" s="70"/>
      <c r="AD57" s="71"/>
      <c r="AE57" s="72"/>
      <c r="AF57" s="69"/>
      <c r="AG57" s="70"/>
      <c r="AH57" s="70"/>
      <c r="AI57" s="70"/>
      <c r="AJ57" s="70"/>
    </row>
    <row r="58" spans="1:40" ht="32.1" customHeight="1" x14ac:dyDescent="0.15">
      <c r="A58" s="58"/>
      <c r="B58" s="61" t="s">
        <v>27</v>
      </c>
      <c r="C58" s="692" t="str">
        <f>'番編用リスト（男子）'!$AB$25</f>
        <v/>
      </c>
      <c r="D58" s="693"/>
      <c r="E58" s="694"/>
      <c r="F58" s="62"/>
      <c r="G58" s="63"/>
      <c r="H58" s="61" t="s">
        <v>27</v>
      </c>
      <c r="I58" s="692" t="str">
        <f>'番編用リスト（男子）'!$AD$25</f>
        <v/>
      </c>
      <c r="J58" s="693"/>
      <c r="K58" s="694"/>
      <c r="L58" s="58"/>
      <c r="M58" s="58"/>
      <c r="N58" s="61" t="s">
        <v>27</v>
      </c>
      <c r="O58" s="692" t="str">
        <f>'番編用リスト（男子）'!$AF$25</f>
        <v/>
      </c>
      <c r="P58" s="693"/>
      <c r="Q58" s="694"/>
      <c r="R58" s="62"/>
      <c r="S58" s="63"/>
      <c r="T58" s="61" t="s">
        <v>27</v>
      </c>
      <c r="U58" s="692" t="str">
        <f>'番編用リスト（男子）'!$AH$25</f>
        <v/>
      </c>
      <c r="V58" s="693"/>
      <c r="W58" s="694"/>
      <c r="X58" s="58"/>
      <c r="Y58" s="58"/>
      <c r="Z58" s="61" t="s">
        <v>27</v>
      </c>
      <c r="AA58" s="692" t="str">
        <f>'番編用リスト（男子）'!$AJ$25</f>
        <v/>
      </c>
      <c r="AB58" s="693"/>
      <c r="AC58" s="694"/>
      <c r="AD58" s="62"/>
      <c r="AE58" s="63"/>
      <c r="AF58" s="61" t="s">
        <v>27</v>
      </c>
      <c r="AG58" s="692" t="str">
        <f>'番編用リスト（男子）'!$AL$25</f>
        <v/>
      </c>
      <c r="AH58" s="693"/>
      <c r="AI58" s="694"/>
      <c r="AJ58" s="58"/>
      <c r="AL58" s="695"/>
      <c r="AM58" s="695"/>
      <c r="AN58" s="695"/>
    </row>
    <row r="59" spans="1:40" ht="32.1" customHeight="1" x14ac:dyDescent="0.15">
      <c r="A59" s="58"/>
      <c r="B59" s="61" t="s">
        <v>1</v>
      </c>
      <c r="C59" s="696" t="str">
        <f>'番編用リスト（男子）'!$W$25</f>
        <v/>
      </c>
      <c r="D59" s="697"/>
      <c r="E59" s="698"/>
      <c r="F59" s="62"/>
      <c r="G59" s="63"/>
      <c r="H59" s="61" t="s">
        <v>1</v>
      </c>
      <c r="I59" s="696" t="str">
        <f>'番編用リスト（男子）'!$W$25</f>
        <v/>
      </c>
      <c r="J59" s="697"/>
      <c r="K59" s="698"/>
      <c r="L59" s="58"/>
      <c r="M59" s="58"/>
      <c r="N59" s="61" t="s">
        <v>1</v>
      </c>
      <c r="O59" s="696" t="str">
        <f>'番編用リスト（男子）'!$W$25</f>
        <v/>
      </c>
      <c r="P59" s="697"/>
      <c r="Q59" s="698"/>
      <c r="R59" s="62"/>
      <c r="S59" s="63"/>
      <c r="T59" s="61" t="s">
        <v>1</v>
      </c>
      <c r="U59" s="696" t="str">
        <f>'番編用リスト（男子）'!$W$25</f>
        <v/>
      </c>
      <c r="V59" s="697"/>
      <c r="W59" s="698"/>
      <c r="X59" s="58"/>
      <c r="Y59" s="58"/>
      <c r="Z59" s="61" t="s">
        <v>1</v>
      </c>
      <c r="AA59" s="696" t="str">
        <f>'番編用リスト（男子）'!$W$25</f>
        <v/>
      </c>
      <c r="AB59" s="697"/>
      <c r="AC59" s="698"/>
      <c r="AD59" s="62"/>
      <c r="AE59" s="63"/>
      <c r="AF59" s="61" t="s">
        <v>1</v>
      </c>
      <c r="AG59" s="696" t="str">
        <f>'番編用リスト（男子）'!$W$25</f>
        <v/>
      </c>
      <c r="AH59" s="697"/>
      <c r="AI59" s="698"/>
      <c r="AJ59" s="58"/>
      <c r="AL59" s="695"/>
      <c r="AM59" s="695"/>
      <c r="AN59" s="695"/>
    </row>
    <row r="60" spans="1:40" ht="32.1" customHeight="1" x14ac:dyDescent="0.15">
      <c r="A60" s="58"/>
      <c r="B60" s="61" t="s">
        <v>28</v>
      </c>
      <c r="C60" s="699" t="str">
        <f>'番編用リスト（男子）'!$X$25</f>
        <v/>
      </c>
      <c r="D60" s="700"/>
      <c r="E60" s="701"/>
      <c r="F60" s="62"/>
      <c r="G60" s="63"/>
      <c r="H60" s="61" t="s">
        <v>28</v>
      </c>
      <c r="I60" s="699" t="str">
        <f>'番編用リスト（男子）'!$X$25</f>
        <v/>
      </c>
      <c r="J60" s="700"/>
      <c r="K60" s="701"/>
      <c r="L60" s="58"/>
      <c r="M60" s="58"/>
      <c r="N60" s="61" t="s">
        <v>28</v>
      </c>
      <c r="O60" s="699" t="str">
        <f>'番編用リスト（男子）'!$X$25</f>
        <v/>
      </c>
      <c r="P60" s="700"/>
      <c r="Q60" s="701"/>
      <c r="R60" s="62"/>
      <c r="S60" s="63"/>
      <c r="T60" s="61" t="s">
        <v>28</v>
      </c>
      <c r="U60" s="699" t="str">
        <f>'番編用リスト（男子）'!$X$25</f>
        <v/>
      </c>
      <c r="V60" s="700"/>
      <c r="W60" s="701"/>
      <c r="X60" s="58"/>
      <c r="Y60" s="58"/>
      <c r="Z60" s="61" t="s">
        <v>28</v>
      </c>
      <c r="AA60" s="699" t="str">
        <f>'番編用リスト（男子）'!$X$25</f>
        <v/>
      </c>
      <c r="AB60" s="700"/>
      <c r="AC60" s="701"/>
      <c r="AD60" s="62"/>
      <c r="AE60" s="63"/>
      <c r="AF60" s="61" t="s">
        <v>28</v>
      </c>
      <c r="AG60" s="699" t="str">
        <f>'番編用リスト（男子）'!$X$25</f>
        <v/>
      </c>
      <c r="AH60" s="700"/>
      <c r="AI60" s="701"/>
      <c r="AJ60" s="58"/>
      <c r="AL60" s="695"/>
      <c r="AM60" s="695"/>
      <c r="AN60" s="695"/>
    </row>
    <row r="61" spans="1:40" ht="32.1" customHeight="1" x14ac:dyDescent="0.15">
      <c r="A61" s="58"/>
      <c r="B61" s="61" t="s">
        <v>29</v>
      </c>
      <c r="C61" s="64">
        <f>'番編用リスト（男子）'!$AE$4</f>
        <v>0</v>
      </c>
      <c r="D61" s="61" t="s">
        <v>3</v>
      </c>
      <c r="E61" s="61" t="str">
        <f>'番編用リスト（男子）'!$Z$25</f>
        <v/>
      </c>
      <c r="F61" s="62"/>
      <c r="G61" s="63"/>
      <c r="H61" s="61" t="s">
        <v>29</v>
      </c>
      <c r="I61" s="64">
        <f>'番編用リスト（男子）'!$AE$4</f>
        <v>0</v>
      </c>
      <c r="J61" s="61" t="s">
        <v>35</v>
      </c>
      <c r="K61" s="61" t="str">
        <f>'番編用リスト（男子）'!$Z$25</f>
        <v/>
      </c>
      <c r="L61" s="58"/>
      <c r="M61" s="58"/>
      <c r="N61" s="61" t="s">
        <v>29</v>
      </c>
      <c r="O61" s="64">
        <f>'番編用リスト（男子）'!$AE$4</f>
        <v>0</v>
      </c>
      <c r="P61" s="61" t="s">
        <v>3</v>
      </c>
      <c r="Q61" s="61" t="str">
        <f>'番編用リスト（男子）'!$Z$25</f>
        <v/>
      </c>
      <c r="R61" s="62"/>
      <c r="S61" s="63"/>
      <c r="T61" s="61" t="s">
        <v>29</v>
      </c>
      <c r="U61" s="64">
        <f>'番編用リスト（男子）'!$AE$4</f>
        <v>0</v>
      </c>
      <c r="V61" s="61" t="s">
        <v>35</v>
      </c>
      <c r="W61" s="61" t="str">
        <f>'番編用リスト（男子）'!$Z$25</f>
        <v/>
      </c>
      <c r="X61" s="58"/>
      <c r="Y61" s="58"/>
      <c r="Z61" s="61" t="s">
        <v>29</v>
      </c>
      <c r="AA61" s="64">
        <f>'番編用リスト（男子）'!$AE$4</f>
        <v>0</v>
      </c>
      <c r="AB61" s="61" t="s">
        <v>3</v>
      </c>
      <c r="AC61" s="61" t="str">
        <f>'番編用リスト（男子）'!$Z$25</f>
        <v/>
      </c>
      <c r="AD61" s="62"/>
      <c r="AE61" s="63"/>
      <c r="AF61" s="61" t="s">
        <v>29</v>
      </c>
      <c r="AG61" s="64">
        <f>'番編用リスト（男子）'!$AE$4</f>
        <v>0</v>
      </c>
      <c r="AH61" s="61" t="s">
        <v>35</v>
      </c>
      <c r="AI61" s="61" t="str">
        <f>'番編用リスト（男子）'!$Z$25</f>
        <v/>
      </c>
      <c r="AJ61" s="58"/>
      <c r="AM61" s="59"/>
    </row>
    <row r="62" spans="1:40" ht="32.1" customHeight="1" x14ac:dyDescent="0.15">
      <c r="A62" s="58"/>
      <c r="B62" s="61" t="s">
        <v>30</v>
      </c>
      <c r="C62" s="702" t="str">
        <f>'番編用リスト（男子）'!$AC$25</f>
        <v/>
      </c>
      <c r="D62" s="703"/>
      <c r="E62" s="704"/>
      <c r="F62" s="62"/>
      <c r="G62" s="63"/>
      <c r="H62" s="61" t="s">
        <v>30</v>
      </c>
      <c r="I62" s="702" t="str">
        <f>'番編用リスト（男子）'!$AE$25</f>
        <v/>
      </c>
      <c r="J62" s="703"/>
      <c r="K62" s="704"/>
      <c r="L62" s="58"/>
      <c r="M62" s="58"/>
      <c r="N62" s="61" t="s">
        <v>30</v>
      </c>
      <c r="O62" s="702" t="str">
        <f>'番編用リスト（男子）'!$AG$25</f>
        <v/>
      </c>
      <c r="P62" s="703"/>
      <c r="Q62" s="704"/>
      <c r="R62" s="62"/>
      <c r="S62" s="63"/>
      <c r="T62" s="61" t="s">
        <v>30</v>
      </c>
      <c r="U62" s="702" t="str">
        <f>'番編用リスト（男子）'!$AI$25</f>
        <v/>
      </c>
      <c r="V62" s="703"/>
      <c r="W62" s="704"/>
      <c r="X62" s="58"/>
      <c r="Y62" s="58"/>
      <c r="Z62" s="61" t="s">
        <v>30</v>
      </c>
      <c r="AA62" s="705" t="str">
        <f>'番編用リスト（男子）'!$AK$25</f>
        <v/>
      </c>
      <c r="AB62" s="706"/>
      <c r="AC62" s="707"/>
      <c r="AD62" s="62"/>
      <c r="AE62" s="63"/>
      <c r="AF62" s="61" t="s">
        <v>30</v>
      </c>
      <c r="AG62" s="705" t="str">
        <f>'番編用リスト（男子）'!$AM$25</f>
        <v/>
      </c>
      <c r="AH62" s="706"/>
      <c r="AI62" s="707"/>
      <c r="AJ62" s="58"/>
      <c r="AL62" s="695"/>
      <c r="AM62" s="695"/>
      <c r="AN62" s="695"/>
    </row>
    <row r="63" spans="1:40" x14ac:dyDescent="0.15">
      <c r="A63" s="58"/>
      <c r="B63" s="65"/>
      <c r="C63" s="66"/>
      <c r="D63" s="66"/>
      <c r="E63" s="66"/>
      <c r="F63" s="67"/>
      <c r="G63" s="68"/>
      <c r="H63" s="65"/>
      <c r="I63" s="66"/>
      <c r="J63" s="66"/>
      <c r="K63" s="66"/>
      <c r="L63" s="66"/>
      <c r="M63" s="58"/>
      <c r="N63" s="65"/>
      <c r="O63" s="66"/>
      <c r="P63" s="66"/>
      <c r="Q63" s="66"/>
      <c r="R63" s="67"/>
      <c r="S63" s="68"/>
      <c r="T63" s="65"/>
      <c r="U63" s="66"/>
      <c r="V63" s="66"/>
      <c r="W63" s="66"/>
      <c r="X63" s="66"/>
      <c r="Y63" s="58"/>
      <c r="Z63" s="65"/>
      <c r="AA63" s="66"/>
      <c r="AB63" s="66"/>
      <c r="AC63" s="66"/>
      <c r="AD63" s="67"/>
      <c r="AE63" s="68"/>
      <c r="AF63" s="65"/>
      <c r="AG63" s="66"/>
      <c r="AH63" s="66"/>
      <c r="AI63" s="66"/>
      <c r="AJ63" s="66"/>
    </row>
    <row r="64" spans="1:40" x14ac:dyDescent="0.15">
      <c r="A64" s="58"/>
      <c r="B64" s="69"/>
      <c r="C64" s="70"/>
      <c r="D64" s="70"/>
      <c r="E64" s="70"/>
      <c r="F64" s="71"/>
      <c r="G64" s="72"/>
      <c r="H64" s="69"/>
      <c r="I64" s="70"/>
      <c r="J64" s="70"/>
      <c r="K64" s="70"/>
      <c r="L64" s="70"/>
      <c r="M64" s="58"/>
      <c r="N64" s="69"/>
      <c r="O64" s="70"/>
      <c r="P64" s="70"/>
      <c r="Q64" s="70"/>
      <c r="R64" s="71"/>
      <c r="S64" s="72"/>
      <c r="T64" s="69"/>
      <c r="U64" s="70"/>
      <c r="V64" s="70"/>
      <c r="W64" s="70"/>
      <c r="X64" s="70"/>
      <c r="Y64" s="58"/>
      <c r="Z64" s="69"/>
      <c r="AA64" s="70"/>
      <c r="AB64" s="70"/>
      <c r="AC64" s="70"/>
      <c r="AD64" s="71"/>
      <c r="AE64" s="72"/>
      <c r="AF64" s="69"/>
      <c r="AG64" s="70"/>
      <c r="AH64" s="70"/>
      <c r="AI64" s="70"/>
      <c r="AJ64" s="70"/>
    </row>
    <row r="65" spans="1:40" ht="32.1" customHeight="1" x14ac:dyDescent="0.15">
      <c r="A65" s="58"/>
      <c r="B65" s="61" t="s">
        <v>27</v>
      </c>
      <c r="C65" s="692" t="str">
        <f>'番編用リスト（男子）'!$AB$26</f>
        <v/>
      </c>
      <c r="D65" s="693"/>
      <c r="E65" s="694"/>
      <c r="F65" s="62"/>
      <c r="G65" s="63"/>
      <c r="H65" s="61" t="s">
        <v>27</v>
      </c>
      <c r="I65" s="692" t="str">
        <f>'番編用リスト（男子）'!$AD$26</f>
        <v/>
      </c>
      <c r="J65" s="693"/>
      <c r="K65" s="694"/>
      <c r="L65" s="58"/>
      <c r="M65" s="58"/>
      <c r="N65" s="61" t="s">
        <v>27</v>
      </c>
      <c r="O65" s="692" t="str">
        <f>'番編用リスト（男子）'!$AF$26</f>
        <v/>
      </c>
      <c r="P65" s="693"/>
      <c r="Q65" s="694"/>
      <c r="R65" s="62"/>
      <c r="S65" s="63"/>
      <c r="T65" s="61" t="s">
        <v>27</v>
      </c>
      <c r="U65" s="692" t="str">
        <f>'番編用リスト（男子）'!$AH$26</f>
        <v/>
      </c>
      <c r="V65" s="693"/>
      <c r="W65" s="694"/>
      <c r="X65" s="58"/>
      <c r="Y65" s="58"/>
      <c r="Z65" s="61" t="s">
        <v>27</v>
      </c>
      <c r="AA65" s="692" t="str">
        <f>'番編用リスト（男子）'!$AJ$26</f>
        <v/>
      </c>
      <c r="AB65" s="693"/>
      <c r="AC65" s="694"/>
      <c r="AD65" s="62"/>
      <c r="AE65" s="63"/>
      <c r="AF65" s="61" t="s">
        <v>27</v>
      </c>
      <c r="AG65" s="692" t="str">
        <f>'番編用リスト（男子）'!$AL$26</f>
        <v/>
      </c>
      <c r="AH65" s="693"/>
      <c r="AI65" s="694"/>
      <c r="AJ65" s="58"/>
      <c r="AL65" s="695"/>
      <c r="AM65" s="695"/>
      <c r="AN65" s="695"/>
    </row>
    <row r="66" spans="1:40" ht="32.1" customHeight="1" x14ac:dyDescent="0.15">
      <c r="A66" s="58"/>
      <c r="B66" s="61" t="s">
        <v>1</v>
      </c>
      <c r="C66" s="696" t="str">
        <f>'番編用リスト（男子）'!$W$26</f>
        <v/>
      </c>
      <c r="D66" s="697"/>
      <c r="E66" s="698"/>
      <c r="F66" s="62"/>
      <c r="G66" s="63"/>
      <c r="H66" s="61" t="s">
        <v>1</v>
      </c>
      <c r="I66" s="696" t="str">
        <f>'番編用リスト（男子）'!$W$26</f>
        <v/>
      </c>
      <c r="J66" s="697"/>
      <c r="K66" s="698"/>
      <c r="L66" s="58"/>
      <c r="M66" s="58"/>
      <c r="N66" s="61" t="s">
        <v>1</v>
      </c>
      <c r="O66" s="696" t="str">
        <f>'番編用リスト（男子）'!$W$26</f>
        <v/>
      </c>
      <c r="P66" s="697"/>
      <c r="Q66" s="698"/>
      <c r="R66" s="62"/>
      <c r="S66" s="63"/>
      <c r="T66" s="61" t="s">
        <v>1</v>
      </c>
      <c r="U66" s="696" t="str">
        <f>'番編用リスト（男子）'!$W$26</f>
        <v/>
      </c>
      <c r="V66" s="697"/>
      <c r="W66" s="698"/>
      <c r="X66" s="58"/>
      <c r="Y66" s="58"/>
      <c r="Z66" s="61" t="s">
        <v>1</v>
      </c>
      <c r="AA66" s="696" t="str">
        <f>'番編用リスト（男子）'!$W$26</f>
        <v/>
      </c>
      <c r="AB66" s="697"/>
      <c r="AC66" s="698"/>
      <c r="AD66" s="62"/>
      <c r="AE66" s="63"/>
      <c r="AF66" s="61" t="s">
        <v>1</v>
      </c>
      <c r="AG66" s="696" t="str">
        <f>'番編用リスト（男子）'!$W$26</f>
        <v/>
      </c>
      <c r="AH66" s="697"/>
      <c r="AI66" s="698"/>
      <c r="AJ66" s="58"/>
      <c r="AL66" s="695"/>
      <c r="AM66" s="695"/>
      <c r="AN66" s="695"/>
    </row>
    <row r="67" spans="1:40" ht="32.1" customHeight="1" x14ac:dyDescent="0.15">
      <c r="A67" s="58"/>
      <c r="B67" s="61" t="s">
        <v>28</v>
      </c>
      <c r="C67" s="699" t="str">
        <f>'番編用リスト（男子）'!$X$26</f>
        <v/>
      </c>
      <c r="D67" s="700"/>
      <c r="E67" s="701"/>
      <c r="F67" s="62"/>
      <c r="G67" s="63"/>
      <c r="H67" s="61" t="s">
        <v>28</v>
      </c>
      <c r="I67" s="699" t="str">
        <f>'番編用リスト（男子）'!$X$26</f>
        <v/>
      </c>
      <c r="J67" s="700"/>
      <c r="K67" s="701"/>
      <c r="L67" s="58"/>
      <c r="M67" s="58"/>
      <c r="N67" s="61" t="s">
        <v>28</v>
      </c>
      <c r="O67" s="699" t="str">
        <f>'番編用リスト（男子）'!$X$26</f>
        <v/>
      </c>
      <c r="P67" s="700"/>
      <c r="Q67" s="701"/>
      <c r="R67" s="62"/>
      <c r="S67" s="63"/>
      <c r="T67" s="61" t="s">
        <v>28</v>
      </c>
      <c r="U67" s="699" t="str">
        <f>'番編用リスト（男子）'!$X$26</f>
        <v/>
      </c>
      <c r="V67" s="700"/>
      <c r="W67" s="701"/>
      <c r="X67" s="58"/>
      <c r="Y67" s="58"/>
      <c r="Z67" s="61" t="s">
        <v>28</v>
      </c>
      <c r="AA67" s="699" t="str">
        <f>'番編用リスト（男子）'!$X$26</f>
        <v/>
      </c>
      <c r="AB67" s="700"/>
      <c r="AC67" s="701"/>
      <c r="AD67" s="62"/>
      <c r="AE67" s="63"/>
      <c r="AF67" s="61" t="s">
        <v>28</v>
      </c>
      <c r="AG67" s="699" t="str">
        <f>'番編用リスト（男子）'!$X$26</f>
        <v/>
      </c>
      <c r="AH67" s="700"/>
      <c r="AI67" s="701"/>
      <c r="AJ67" s="58"/>
      <c r="AL67" s="695"/>
      <c r="AM67" s="695"/>
      <c r="AN67" s="695"/>
    </row>
    <row r="68" spans="1:40" ht="32.1" customHeight="1" x14ac:dyDescent="0.15">
      <c r="A68" s="58"/>
      <c r="B68" s="61" t="s">
        <v>29</v>
      </c>
      <c r="C68" s="64">
        <f>'番編用リスト（男子）'!$AE$4</f>
        <v>0</v>
      </c>
      <c r="D68" s="61" t="s">
        <v>3</v>
      </c>
      <c r="E68" s="61" t="str">
        <f>'番編用リスト（男子）'!$Z$26</f>
        <v/>
      </c>
      <c r="F68" s="62"/>
      <c r="G68" s="63"/>
      <c r="H68" s="61" t="s">
        <v>29</v>
      </c>
      <c r="I68" s="64">
        <f>'番編用リスト（男子）'!$AE$4</f>
        <v>0</v>
      </c>
      <c r="J68" s="61" t="s">
        <v>35</v>
      </c>
      <c r="K68" s="61" t="str">
        <f>'番編用リスト（男子）'!$Z$26</f>
        <v/>
      </c>
      <c r="L68" s="58"/>
      <c r="M68" s="58"/>
      <c r="N68" s="61" t="s">
        <v>29</v>
      </c>
      <c r="O68" s="64">
        <f>'番編用リスト（男子）'!$AE$4</f>
        <v>0</v>
      </c>
      <c r="P68" s="61" t="s">
        <v>3</v>
      </c>
      <c r="Q68" s="61" t="str">
        <f>'番編用リスト（男子）'!$Z$26</f>
        <v/>
      </c>
      <c r="R68" s="62"/>
      <c r="S68" s="63"/>
      <c r="T68" s="61" t="s">
        <v>29</v>
      </c>
      <c r="U68" s="64">
        <f>'番編用リスト（男子）'!$AE$4</f>
        <v>0</v>
      </c>
      <c r="V68" s="61" t="s">
        <v>35</v>
      </c>
      <c r="W68" s="61" t="str">
        <f>'番編用リスト（男子）'!$Z$26</f>
        <v/>
      </c>
      <c r="X68" s="58"/>
      <c r="Y68" s="58"/>
      <c r="Z68" s="61" t="s">
        <v>29</v>
      </c>
      <c r="AA68" s="64">
        <f>'番編用リスト（男子）'!$AE$4</f>
        <v>0</v>
      </c>
      <c r="AB68" s="61" t="s">
        <v>3</v>
      </c>
      <c r="AC68" s="61" t="str">
        <f>'番編用リスト（男子）'!$Z$26</f>
        <v/>
      </c>
      <c r="AD68" s="62"/>
      <c r="AE68" s="63"/>
      <c r="AF68" s="61" t="s">
        <v>29</v>
      </c>
      <c r="AG68" s="64">
        <f>'番編用リスト（男子）'!$AE$4</f>
        <v>0</v>
      </c>
      <c r="AH68" s="61" t="s">
        <v>35</v>
      </c>
      <c r="AI68" s="61" t="str">
        <f>'番編用リスト（男子）'!$Z$26</f>
        <v/>
      </c>
      <c r="AJ68" s="58"/>
      <c r="AM68" s="59"/>
    </row>
    <row r="69" spans="1:40" ht="32.1" customHeight="1" x14ac:dyDescent="0.15">
      <c r="A69" s="58"/>
      <c r="B69" s="61" t="s">
        <v>30</v>
      </c>
      <c r="C69" s="702" t="str">
        <f>'番編用リスト（男子）'!$AC$26</f>
        <v/>
      </c>
      <c r="D69" s="703"/>
      <c r="E69" s="704"/>
      <c r="F69" s="62"/>
      <c r="G69" s="63"/>
      <c r="H69" s="61" t="s">
        <v>30</v>
      </c>
      <c r="I69" s="702" t="str">
        <f>'番編用リスト（男子）'!$AE$26</f>
        <v/>
      </c>
      <c r="J69" s="703"/>
      <c r="K69" s="704"/>
      <c r="L69" s="58"/>
      <c r="M69" s="58"/>
      <c r="N69" s="61" t="s">
        <v>30</v>
      </c>
      <c r="O69" s="702" t="str">
        <f>'番編用リスト（男子）'!$AG$26</f>
        <v/>
      </c>
      <c r="P69" s="703"/>
      <c r="Q69" s="704"/>
      <c r="R69" s="62"/>
      <c r="S69" s="63"/>
      <c r="T69" s="61" t="s">
        <v>30</v>
      </c>
      <c r="U69" s="702" t="str">
        <f>'番編用リスト（男子）'!$AI$26</f>
        <v/>
      </c>
      <c r="V69" s="703"/>
      <c r="W69" s="704"/>
      <c r="X69" s="58"/>
      <c r="Y69" s="58"/>
      <c r="Z69" s="61" t="s">
        <v>30</v>
      </c>
      <c r="AA69" s="705" t="str">
        <f>'番編用リスト（男子）'!$AK$26</f>
        <v/>
      </c>
      <c r="AB69" s="706"/>
      <c r="AC69" s="707"/>
      <c r="AD69" s="62"/>
      <c r="AE69" s="63"/>
      <c r="AF69" s="61" t="s">
        <v>30</v>
      </c>
      <c r="AG69" s="705" t="str">
        <f>'番編用リスト（男子）'!$AM$26</f>
        <v/>
      </c>
      <c r="AH69" s="706"/>
      <c r="AI69" s="707"/>
      <c r="AJ69" s="58"/>
      <c r="AL69" s="695"/>
      <c r="AM69" s="695"/>
      <c r="AN69" s="695"/>
    </row>
    <row r="70" spans="1:40" x14ac:dyDescent="0.15">
      <c r="A70" s="58"/>
      <c r="B70" s="65"/>
      <c r="C70" s="66"/>
      <c r="D70" s="66"/>
      <c r="E70" s="66"/>
      <c r="F70" s="67"/>
      <c r="G70" s="68"/>
      <c r="H70" s="65"/>
      <c r="I70" s="66"/>
      <c r="J70" s="66"/>
      <c r="K70" s="66"/>
      <c r="L70" s="66"/>
      <c r="M70" s="58"/>
      <c r="N70" s="65"/>
      <c r="O70" s="66"/>
      <c r="P70" s="66"/>
      <c r="Q70" s="66"/>
      <c r="R70" s="67"/>
      <c r="S70" s="68"/>
      <c r="T70" s="65"/>
      <c r="U70" s="66"/>
      <c r="V70" s="66"/>
      <c r="W70" s="66"/>
      <c r="X70" s="66"/>
      <c r="Y70" s="58"/>
      <c r="Z70" s="65"/>
      <c r="AA70" s="66"/>
      <c r="AB70" s="66"/>
      <c r="AC70" s="66"/>
      <c r="AD70" s="67"/>
      <c r="AE70" s="68"/>
      <c r="AF70" s="65"/>
      <c r="AG70" s="66"/>
      <c r="AH70" s="66"/>
      <c r="AI70" s="66"/>
      <c r="AJ70" s="66"/>
    </row>
    <row r="71" spans="1:40" x14ac:dyDescent="0.15">
      <c r="A71" s="58"/>
      <c r="B71" s="69"/>
      <c r="C71" s="70"/>
      <c r="D71" s="70"/>
      <c r="E71" s="70"/>
      <c r="F71" s="71"/>
      <c r="G71" s="72"/>
      <c r="H71" s="69"/>
      <c r="I71" s="70"/>
      <c r="J71" s="70"/>
      <c r="K71" s="70"/>
      <c r="L71" s="70"/>
      <c r="M71" s="58"/>
      <c r="N71" s="69"/>
      <c r="O71" s="70"/>
      <c r="P71" s="70"/>
      <c r="Q71" s="70"/>
      <c r="R71" s="71"/>
      <c r="S71" s="72"/>
      <c r="T71" s="69"/>
      <c r="U71" s="70"/>
      <c r="V71" s="70"/>
      <c r="W71" s="70"/>
      <c r="X71" s="70"/>
      <c r="Y71" s="58"/>
      <c r="Z71" s="69"/>
      <c r="AA71" s="70"/>
      <c r="AB71" s="70"/>
      <c r="AC71" s="70"/>
      <c r="AD71" s="71"/>
      <c r="AE71" s="72"/>
      <c r="AF71" s="69"/>
      <c r="AG71" s="70"/>
      <c r="AH71" s="70"/>
      <c r="AI71" s="70"/>
      <c r="AJ71" s="70"/>
    </row>
    <row r="72" spans="1:40" ht="32.1" customHeight="1" x14ac:dyDescent="0.15">
      <c r="A72" s="58"/>
      <c r="B72" s="61" t="s">
        <v>27</v>
      </c>
      <c r="C72" s="692" t="str">
        <f>'番編用リスト（男子）'!$AB$27</f>
        <v/>
      </c>
      <c r="D72" s="693"/>
      <c r="E72" s="694"/>
      <c r="F72" s="62"/>
      <c r="G72" s="63"/>
      <c r="H72" s="61" t="s">
        <v>27</v>
      </c>
      <c r="I72" s="692" t="str">
        <f>'番編用リスト（男子）'!$AD$27</f>
        <v/>
      </c>
      <c r="J72" s="693"/>
      <c r="K72" s="694"/>
      <c r="L72" s="58"/>
      <c r="M72" s="58"/>
      <c r="N72" s="61" t="s">
        <v>27</v>
      </c>
      <c r="O72" s="692" t="str">
        <f>'番編用リスト（男子）'!$AF$27</f>
        <v/>
      </c>
      <c r="P72" s="693"/>
      <c r="Q72" s="694"/>
      <c r="R72" s="62"/>
      <c r="S72" s="63"/>
      <c r="T72" s="61" t="s">
        <v>27</v>
      </c>
      <c r="U72" s="692" t="str">
        <f>'番編用リスト（男子）'!$AH$27</f>
        <v/>
      </c>
      <c r="V72" s="693"/>
      <c r="W72" s="694"/>
      <c r="X72" s="58"/>
      <c r="Y72" s="58"/>
      <c r="Z72" s="61" t="s">
        <v>27</v>
      </c>
      <c r="AA72" s="692" t="str">
        <f>'番編用リスト（男子）'!$AJ$27</f>
        <v/>
      </c>
      <c r="AB72" s="693"/>
      <c r="AC72" s="694"/>
      <c r="AD72" s="62"/>
      <c r="AE72" s="63"/>
      <c r="AF72" s="61" t="s">
        <v>27</v>
      </c>
      <c r="AG72" s="692" t="str">
        <f>'番編用リスト（男子）'!$AL$27</f>
        <v/>
      </c>
      <c r="AH72" s="693"/>
      <c r="AI72" s="694"/>
      <c r="AJ72" s="58"/>
      <c r="AL72" s="695"/>
      <c r="AM72" s="695"/>
      <c r="AN72" s="695"/>
    </row>
    <row r="73" spans="1:40" ht="32.1" customHeight="1" x14ac:dyDescent="0.15">
      <c r="A73" s="58"/>
      <c r="B73" s="61" t="s">
        <v>1</v>
      </c>
      <c r="C73" s="696" t="str">
        <f>'番編用リスト（男子）'!$W$27</f>
        <v/>
      </c>
      <c r="D73" s="697"/>
      <c r="E73" s="698"/>
      <c r="F73" s="62"/>
      <c r="G73" s="63"/>
      <c r="H73" s="61" t="s">
        <v>1</v>
      </c>
      <c r="I73" s="696" t="str">
        <f>'番編用リスト（男子）'!$W$27</f>
        <v/>
      </c>
      <c r="J73" s="697"/>
      <c r="K73" s="698"/>
      <c r="L73" s="58"/>
      <c r="M73" s="58"/>
      <c r="N73" s="61" t="s">
        <v>1</v>
      </c>
      <c r="O73" s="696" t="str">
        <f>'番編用リスト（男子）'!$W$27</f>
        <v/>
      </c>
      <c r="P73" s="697"/>
      <c r="Q73" s="698"/>
      <c r="R73" s="62"/>
      <c r="S73" s="63"/>
      <c r="T73" s="61" t="s">
        <v>1</v>
      </c>
      <c r="U73" s="696" t="str">
        <f>'番編用リスト（男子）'!$W$27</f>
        <v/>
      </c>
      <c r="V73" s="697"/>
      <c r="W73" s="698"/>
      <c r="X73" s="58"/>
      <c r="Y73" s="58"/>
      <c r="Z73" s="61" t="s">
        <v>1</v>
      </c>
      <c r="AA73" s="696" t="str">
        <f>'番編用リスト（男子）'!$W$27</f>
        <v/>
      </c>
      <c r="AB73" s="697"/>
      <c r="AC73" s="698"/>
      <c r="AD73" s="62"/>
      <c r="AE73" s="63"/>
      <c r="AF73" s="61" t="s">
        <v>1</v>
      </c>
      <c r="AG73" s="696" t="str">
        <f>'番編用リスト（男子）'!$W$27</f>
        <v/>
      </c>
      <c r="AH73" s="697"/>
      <c r="AI73" s="698"/>
      <c r="AJ73" s="58"/>
      <c r="AL73" s="695"/>
      <c r="AM73" s="695"/>
      <c r="AN73" s="695"/>
    </row>
    <row r="74" spans="1:40" ht="32.1" customHeight="1" x14ac:dyDescent="0.15">
      <c r="A74" s="58"/>
      <c r="B74" s="61" t="s">
        <v>28</v>
      </c>
      <c r="C74" s="699" t="str">
        <f>'番編用リスト（男子）'!$X$27</f>
        <v/>
      </c>
      <c r="D74" s="700"/>
      <c r="E74" s="701"/>
      <c r="F74" s="62"/>
      <c r="G74" s="63"/>
      <c r="H74" s="61" t="s">
        <v>28</v>
      </c>
      <c r="I74" s="699" t="str">
        <f>'番編用リスト（男子）'!$X$27</f>
        <v/>
      </c>
      <c r="J74" s="700"/>
      <c r="K74" s="701"/>
      <c r="L74" s="58"/>
      <c r="M74" s="58"/>
      <c r="N74" s="61" t="s">
        <v>28</v>
      </c>
      <c r="O74" s="699" t="str">
        <f>'番編用リスト（男子）'!$X$27</f>
        <v/>
      </c>
      <c r="P74" s="700"/>
      <c r="Q74" s="701"/>
      <c r="R74" s="62"/>
      <c r="S74" s="63"/>
      <c r="T74" s="61" t="s">
        <v>28</v>
      </c>
      <c r="U74" s="699" t="str">
        <f>'番編用リスト（男子）'!$X$27</f>
        <v/>
      </c>
      <c r="V74" s="700"/>
      <c r="W74" s="701"/>
      <c r="X74" s="58"/>
      <c r="Y74" s="58"/>
      <c r="Z74" s="61" t="s">
        <v>28</v>
      </c>
      <c r="AA74" s="699" t="str">
        <f>'番編用リスト（男子）'!$X$27</f>
        <v/>
      </c>
      <c r="AB74" s="700"/>
      <c r="AC74" s="701"/>
      <c r="AD74" s="62"/>
      <c r="AE74" s="63"/>
      <c r="AF74" s="61" t="s">
        <v>28</v>
      </c>
      <c r="AG74" s="699" t="str">
        <f>'番編用リスト（男子）'!$X$27</f>
        <v/>
      </c>
      <c r="AH74" s="700"/>
      <c r="AI74" s="701"/>
      <c r="AJ74" s="58"/>
      <c r="AL74" s="695"/>
      <c r="AM74" s="695"/>
      <c r="AN74" s="695"/>
    </row>
    <row r="75" spans="1:40" ht="32.1" customHeight="1" x14ac:dyDescent="0.15">
      <c r="A75" s="58"/>
      <c r="B75" s="61" t="s">
        <v>29</v>
      </c>
      <c r="C75" s="64">
        <f>'番編用リスト（男子）'!$AE$4</f>
        <v>0</v>
      </c>
      <c r="D75" s="61" t="s">
        <v>3</v>
      </c>
      <c r="E75" s="61" t="str">
        <f>'番編用リスト（男子）'!$Z$27</f>
        <v/>
      </c>
      <c r="F75" s="62"/>
      <c r="G75" s="63"/>
      <c r="H75" s="61" t="s">
        <v>29</v>
      </c>
      <c r="I75" s="64">
        <f>'番編用リスト（男子）'!$AE$4</f>
        <v>0</v>
      </c>
      <c r="J75" s="61" t="s">
        <v>35</v>
      </c>
      <c r="K75" s="61" t="str">
        <f>'番編用リスト（男子）'!$Z$27</f>
        <v/>
      </c>
      <c r="L75" s="58"/>
      <c r="M75" s="58"/>
      <c r="N75" s="61" t="s">
        <v>29</v>
      </c>
      <c r="O75" s="64">
        <f>'番編用リスト（男子）'!$AE$4</f>
        <v>0</v>
      </c>
      <c r="P75" s="61" t="s">
        <v>3</v>
      </c>
      <c r="Q75" s="61" t="str">
        <f>'番編用リスト（男子）'!$Z$27</f>
        <v/>
      </c>
      <c r="R75" s="62"/>
      <c r="S75" s="63"/>
      <c r="T75" s="61" t="s">
        <v>29</v>
      </c>
      <c r="U75" s="64">
        <f>'番編用リスト（男子）'!$AE$4</f>
        <v>0</v>
      </c>
      <c r="V75" s="61" t="s">
        <v>35</v>
      </c>
      <c r="W75" s="61" t="str">
        <f>'番編用リスト（男子）'!$Z$27</f>
        <v/>
      </c>
      <c r="X75" s="58"/>
      <c r="Y75" s="58"/>
      <c r="Z75" s="61" t="s">
        <v>29</v>
      </c>
      <c r="AA75" s="64">
        <f>'番編用リスト（男子）'!$AE$4</f>
        <v>0</v>
      </c>
      <c r="AB75" s="61" t="s">
        <v>3</v>
      </c>
      <c r="AC75" s="61" t="str">
        <f>'番編用リスト（男子）'!$Z$27</f>
        <v/>
      </c>
      <c r="AD75" s="62"/>
      <c r="AE75" s="63"/>
      <c r="AF75" s="61" t="s">
        <v>29</v>
      </c>
      <c r="AG75" s="64">
        <f>'番編用リスト（男子）'!$AE$4</f>
        <v>0</v>
      </c>
      <c r="AH75" s="61" t="s">
        <v>35</v>
      </c>
      <c r="AI75" s="61" t="str">
        <f>'番編用リスト（男子）'!$Z$27</f>
        <v/>
      </c>
      <c r="AJ75" s="58"/>
      <c r="AM75" s="59"/>
    </row>
    <row r="76" spans="1:40" ht="32.1" customHeight="1" x14ac:dyDescent="0.15">
      <c r="A76" s="58"/>
      <c r="B76" s="61" t="s">
        <v>30</v>
      </c>
      <c r="C76" s="702" t="str">
        <f>'番編用リスト（男子）'!$AC$27</f>
        <v/>
      </c>
      <c r="D76" s="703"/>
      <c r="E76" s="704"/>
      <c r="F76" s="62"/>
      <c r="G76" s="63"/>
      <c r="H76" s="61" t="s">
        <v>30</v>
      </c>
      <c r="I76" s="702" t="str">
        <f>'番編用リスト（男子）'!$AE$27</f>
        <v/>
      </c>
      <c r="J76" s="703"/>
      <c r="K76" s="704"/>
      <c r="L76" s="58"/>
      <c r="M76" s="58"/>
      <c r="N76" s="61" t="s">
        <v>30</v>
      </c>
      <c r="O76" s="702" t="str">
        <f>'番編用リスト（男子）'!$AG$27</f>
        <v/>
      </c>
      <c r="P76" s="703"/>
      <c r="Q76" s="704"/>
      <c r="R76" s="62"/>
      <c r="S76" s="63"/>
      <c r="T76" s="61" t="s">
        <v>30</v>
      </c>
      <c r="U76" s="702" t="str">
        <f>'番編用リスト（男子）'!$AI$27</f>
        <v/>
      </c>
      <c r="V76" s="703"/>
      <c r="W76" s="704"/>
      <c r="X76" s="58"/>
      <c r="Y76" s="58"/>
      <c r="Z76" s="61" t="s">
        <v>30</v>
      </c>
      <c r="AA76" s="705" t="str">
        <f>'番編用リスト（男子）'!$AK$27</f>
        <v/>
      </c>
      <c r="AB76" s="706"/>
      <c r="AC76" s="707"/>
      <c r="AD76" s="62"/>
      <c r="AE76" s="63"/>
      <c r="AF76" s="61" t="s">
        <v>30</v>
      </c>
      <c r="AG76" s="705" t="str">
        <f>'番編用リスト（男子）'!$AM$27</f>
        <v/>
      </c>
      <c r="AH76" s="706"/>
      <c r="AI76" s="707"/>
      <c r="AJ76" s="58"/>
      <c r="AL76" s="695"/>
      <c r="AM76" s="695"/>
      <c r="AN76" s="695"/>
    </row>
    <row r="77" spans="1:40" x14ac:dyDescent="0.15">
      <c r="A77" s="58"/>
      <c r="B77" s="65"/>
      <c r="C77" s="66"/>
      <c r="D77" s="66"/>
      <c r="E77" s="66"/>
      <c r="F77" s="67"/>
      <c r="G77" s="68"/>
      <c r="H77" s="65"/>
      <c r="I77" s="66"/>
      <c r="J77" s="66"/>
      <c r="K77" s="66"/>
      <c r="L77" s="66"/>
      <c r="M77" s="58"/>
      <c r="N77" s="65"/>
      <c r="O77" s="66"/>
      <c r="P77" s="66"/>
      <c r="Q77" s="66"/>
      <c r="R77" s="67"/>
      <c r="S77" s="68"/>
      <c r="T77" s="65"/>
      <c r="U77" s="66"/>
      <c r="V77" s="66"/>
      <c r="W77" s="66"/>
      <c r="X77" s="66"/>
      <c r="Y77" s="58"/>
      <c r="Z77" s="65"/>
      <c r="AA77" s="66"/>
      <c r="AB77" s="66"/>
      <c r="AC77" s="66"/>
      <c r="AD77" s="67"/>
      <c r="AE77" s="68"/>
      <c r="AF77" s="65"/>
      <c r="AG77" s="66"/>
      <c r="AH77" s="66"/>
      <c r="AI77" s="66"/>
      <c r="AJ77" s="66"/>
    </row>
    <row r="78" spans="1:40" x14ac:dyDescent="0.15">
      <c r="A78" s="58"/>
      <c r="B78" s="69"/>
      <c r="C78" s="70"/>
      <c r="D78" s="70"/>
      <c r="E78" s="70"/>
      <c r="F78" s="71"/>
      <c r="G78" s="72"/>
      <c r="H78" s="69"/>
      <c r="I78" s="70"/>
      <c r="J78" s="70"/>
      <c r="K78" s="70"/>
      <c r="L78" s="70"/>
      <c r="M78" s="58"/>
      <c r="N78" s="69"/>
      <c r="O78" s="70"/>
      <c r="P78" s="70"/>
      <c r="Q78" s="70"/>
      <c r="R78" s="71"/>
      <c r="S78" s="72"/>
      <c r="T78" s="69"/>
      <c r="U78" s="70"/>
      <c r="V78" s="70"/>
      <c r="W78" s="70"/>
      <c r="X78" s="70"/>
      <c r="Y78" s="58"/>
      <c r="Z78" s="69"/>
      <c r="AA78" s="70"/>
      <c r="AB78" s="70"/>
      <c r="AC78" s="70"/>
      <c r="AD78" s="71"/>
      <c r="AE78" s="72"/>
      <c r="AF78" s="69"/>
      <c r="AG78" s="70"/>
      <c r="AH78" s="70"/>
      <c r="AI78" s="70"/>
      <c r="AJ78" s="70"/>
    </row>
    <row r="79" spans="1:40" ht="32.1" customHeight="1" x14ac:dyDescent="0.15">
      <c r="A79" s="58"/>
      <c r="B79" s="61" t="s">
        <v>27</v>
      </c>
      <c r="C79" s="692" t="str">
        <f>'番編用リスト（男子）'!$AB$28</f>
        <v/>
      </c>
      <c r="D79" s="693"/>
      <c r="E79" s="694"/>
      <c r="F79" s="62"/>
      <c r="G79" s="63"/>
      <c r="H79" s="61" t="s">
        <v>27</v>
      </c>
      <c r="I79" s="692" t="str">
        <f>'番編用リスト（男子）'!$AD$28</f>
        <v/>
      </c>
      <c r="J79" s="693"/>
      <c r="K79" s="694"/>
      <c r="L79" s="58"/>
      <c r="M79" s="58"/>
      <c r="N79" s="61" t="s">
        <v>27</v>
      </c>
      <c r="O79" s="692" t="str">
        <f>'番編用リスト（男子）'!$AF$28</f>
        <v/>
      </c>
      <c r="P79" s="693"/>
      <c r="Q79" s="694"/>
      <c r="R79" s="62"/>
      <c r="S79" s="63"/>
      <c r="T79" s="61" t="s">
        <v>27</v>
      </c>
      <c r="U79" s="692" t="str">
        <f>'番編用リスト（男子）'!$AH$28</f>
        <v/>
      </c>
      <c r="V79" s="693"/>
      <c r="W79" s="694"/>
      <c r="X79" s="58"/>
      <c r="Y79" s="58"/>
      <c r="Z79" s="61" t="s">
        <v>27</v>
      </c>
      <c r="AA79" s="692" t="str">
        <f>'番編用リスト（男子）'!$AJ$28</f>
        <v/>
      </c>
      <c r="AB79" s="693"/>
      <c r="AC79" s="694"/>
      <c r="AD79" s="62"/>
      <c r="AE79" s="63"/>
      <c r="AF79" s="61" t="s">
        <v>27</v>
      </c>
      <c r="AG79" s="692" t="str">
        <f>'番編用リスト（男子）'!$AL$28</f>
        <v/>
      </c>
      <c r="AH79" s="693"/>
      <c r="AI79" s="694"/>
      <c r="AJ79" s="58"/>
      <c r="AL79" s="695"/>
      <c r="AM79" s="695"/>
      <c r="AN79" s="695"/>
    </row>
    <row r="80" spans="1:40" ht="32.1" customHeight="1" x14ac:dyDescent="0.15">
      <c r="A80" s="58"/>
      <c r="B80" s="61" t="s">
        <v>1</v>
      </c>
      <c r="C80" s="696" t="str">
        <f>'番編用リスト（男子）'!$W$28</f>
        <v/>
      </c>
      <c r="D80" s="697"/>
      <c r="E80" s="698"/>
      <c r="F80" s="62"/>
      <c r="G80" s="63"/>
      <c r="H80" s="61" t="s">
        <v>1</v>
      </c>
      <c r="I80" s="696" t="str">
        <f>'番編用リスト（男子）'!$W$28</f>
        <v/>
      </c>
      <c r="J80" s="697"/>
      <c r="K80" s="698"/>
      <c r="L80" s="58"/>
      <c r="M80" s="58"/>
      <c r="N80" s="61" t="s">
        <v>1</v>
      </c>
      <c r="O80" s="696" t="str">
        <f>'番編用リスト（男子）'!$W$28</f>
        <v/>
      </c>
      <c r="P80" s="697"/>
      <c r="Q80" s="698"/>
      <c r="R80" s="62"/>
      <c r="S80" s="63"/>
      <c r="T80" s="61" t="s">
        <v>1</v>
      </c>
      <c r="U80" s="696" t="str">
        <f>'番編用リスト（男子）'!$W$28</f>
        <v/>
      </c>
      <c r="V80" s="697"/>
      <c r="W80" s="698"/>
      <c r="X80" s="58"/>
      <c r="Y80" s="58"/>
      <c r="Z80" s="61" t="s">
        <v>1</v>
      </c>
      <c r="AA80" s="696" t="str">
        <f>'番編用リスト（男子）'!$W$28</f>
        <v/>
      </c>
      <c r="AB80" s="697"/>
      <c r="AC80" s="698"/>
      <c r="AD80" s="62"/>
      <c r="AE80" s="63"/>
      <c r="AF80" s="61" t="s">
        <v>1</v>
      </c>
      <c r="AG80" s="696" t="str">
        <f>'番編用リスト（男子）'!$W$28</f>
        <v/>
      </c>
      <c r="AH80" s="697"/>
      <c r="AI80" s="698"/>
      <c r="AJ80" s="58"/>
      <c r="AL80" s="695"/>
      <c r="AM80" s="695"/>
      <c r="AN80" s="695"/>
    </row>
    <row r="81" spans="1:40" ht="32.1" customHeight="1" x14ac:dyDescent="0.15">
      <c r="A81" s="58"/>
      <c r="B81" s="61" t="s">
        <v>28</v>
      </c>
      <c r="C81" s="699" t="str">
        <f>'番編用リスト（男子）'!$X$28</f>
        <v/>
      </c>
      <c r="D81" s="700"/>
      <c r="E81" s="701"/>
      <c r="F81" s="62"/>
      <c r="G81" s="63"/>
      <c r="H81" s="61" t="s">
        <v>28</v>
      </c>
      <c r="I81" s="699" t="str">
        <f>'番編用リスト（男子）'!$X$28</f>
        <v/>
      </c>
      <c r="J81" s="700"/>
      <c r="K81" s="701"/>
      <c r="L81" s="58"/>
      <c r="M81" s="58"/>
      <c r="N81" s="61" t="s">
        <v>28</v>
      </c>
      <c r="O81" s="699" t="str">
        <f>'番編用リスト（男子）'!$X$28</f>
        <v/>
      </c>
      <c r="P81" s="700"/>
      <c r="Q81" s="701"/>
      <c r="R81" s="62"/>
      <c r="S81" s="63"/>
      <c r="T81" s="61" t="s">
        <v>28</v>
      </c>
      <c r="U81" s="699" t="str">
        <f>'番編用リスト（男子）'!$X$28</f>
        <v/>
      </c>
      <c r="V81" s="700"/>
      <c r="W81" s="701"/>
      <c r="X81" s="58"/>
      <c r="Y81" s="58"/>
      <c r="Z81" s="61" t="s">
        <v>28</v>
      </c>
      <c r="AA81" s="699" t="str">
        <f>'番編用リスト（男子）'!$X$28</f>
        <v/>
      </c>
      <c r="AB81" s="700"/>
      <c r="AC81" s="701"/>
      <c r="AD81" s="62"/>
      <c r="AE81" s="63"/>
      <c r="AF81" s="61" t="s">
        <v>28</v>
      </c>
      <c r="AG81" s="699" t="str">
        <f>'番編用リスト（男子）'!$X$28</f>
        <v/>
      </c>
      <c r="AH81" s="700"/>
      <c r="AI81" s="701"/>
      <c r="AJ81" s="58"/>
      <c r="AL81" s="695"/>
      <c r="AM81" s="695"/>
      <c r="AN81" s="695"/>
    </row>
    <row r="82" spans="1:40" ht="32.1" customHeight="1" x14ac:dyDescent="0.15">
      <c r="A82" s="58"/>
      <c r="B82" s="61" t="s">
        <v>29</v>
      </c>
      <c r="C82" s="64">
        <f>'番編用リスト（男子）'!$AE$4</f>
        <v>0</v>
      </c>
      <c r="D82" s="61" t="s">
        <v>3</v>
      </c>
      <c r="E82" s="61" t="str">
        <f>'番編用リスト（男子）'!$Z$28</f>
        <v/>
      </c>
      <c r="F82" s="62"/>
      <c r="G82" s="63"/>
      <c r="H82" s="61" t="s">
        <v>29</v>
      </c>
      <c r="I82" s="64">
        <f>'番編用リスト（男子）'!$AE$4</f>
        <v>0</v>
      </c>
      <c r="J82" s="61" t="s">
        <v>35</v>
      </c>
      <c r="K82" s="61" t="str">
        <f>'番編用リスト（男子）'!$Z$28</f>
        <v/>
      </c>
      <c r="L82" s="58"/>
      <c r="M82" s="58"/>
      <c r="N82" s="61" t="s">
        <v>29</v>
      </c>
      <c r="O82" s="64">
        <f>'番編用リスト（男子）'!$AE$4</f>
        <v>0</v>
      </c>
      <c r="P82" s="61" t="s">
        <v>3</v>
      </c>
      <c r="Q82" s="61" t="str">
        <f>'番編用リスト（男子）'!$Z$28</f>
        <v/>
      </c>
      <c r="R82" s="62"/>
      <c r="S82" s="63"/>
      <c r="T82" s="61" t="s">
        <v>29</v>
      </c>
      <c r="U82" s="64">
        <f>'番編用リスト（男子）'!$AE$4</f>
        <v>0</v>
      </c>
      <c r="V82" s="61" t="s">
        <v>35</v>
      </c>
      <c r="W82" s="61" t="str">
        <f>'番編用リスト（男子）'!$Z$28</f>
        <v/>
      </c>
      <c r="X82" s="58"/>
      <c r="Y82" s="58"/>
      <c r="Z82" s="61" t="s">
        <v>29</v>
      </c>
      <c r="AA82" s="64">
        <f>'番編用リスト（男子）'!$AE$4</f>
        <v>0</v>
      </c>
      <c r="AB82" s="61" t="s">
        <v>3</v>
      </c>
      <c r="AC82" s="61" t="str">
        <f>'番編用リスト（男子）'!$Z$28</f>
        <v/>
      </c>
      <c r="AD82" s="62"/>
      <c r="AE82" s="63"/>
      <c r="AF82" s="61" t="s">
        <v>29</v>
      </c>
      <c r="AG82" s="64">
        <f>'番編用リスト（男子）'!$AE$4</f>
        <v>0</v>
      </c>
      <c r="AH82" s="61" t="s">
        <v>35</v>
      </c>
      <c r="AI82" s="61" t="str">
        <f>'番編用リスト（男子）'!$Z$28</f>
        <v/>
      </c>
      <c r="AJ82" s="58"/>
      <c r="AM82" s="59"/>
    </row>
    <row r="83" spans="1:40" ht="32.1" customHeight="1" x14ac:dyDescent="0.15">
      <c r="A83" s="58"/>
      <c r="B83" s="61" t="s">
        <v>30</v>
      </c>
      <c r="C83" s="702" t="str">
        <f>'番編用リスト（男子）'!$AC$28</f>
        <v/>
      </c>
      <c r="D83" s="703"/>
      <c r="E83" s="704"/>
      <c r="F83" s="62"/>
      <c r="G83" s="63"/>
      <c r="H83" s="61" t="s">
        <v>30</v>
      </c>
      <c r="I83" s="702" t="str">
        <f>'番編用リスト（男子）'!$AE$28</f>
        <v/>
      </c>
      <c r="J83" s="703"/>
      <c r="K83" s="704"/>
      <c r="L83" s="58"/>
      <c r="M83" s="58"/>
      <c r="N83" s="61" t="s">
        <v>30</v>
      </c>
      <c r="O83" s="702" t="str">
        <f>'番編用リスト（男子）'!$AG$28</f>
        <v/>
      </c>
      <c r="P83" s="703"/>
      <c r="Q83" s="704"/>
      <c r="R83" s="62"/>
      <c r="S83" s="63"/>
      <c r="T83" s="61" t="s">
        <v>30</v>
      </c>
      <c r="U83" s="702" t="str">
        <f>'番編用リスト（男子）'!$AI$28</f>
        <v/>
      </c>
      <c r="V83" s="703"/>
      <c r="W83" s="704"/>
      <c r="X83" s="58"/>
      <c r="Y83" s="58"/>
      <c r="Z83" s="61" t="s">
        <v>30</v>
      </c>
      <c r="AA83" s="705" t="str">
        <f>'番編用リスト（男子）'!$AK$28</f>
        <v/>
      </c>
      <c r="AB83" s="706"/>
      <c r="AC83" s="707"/>
      <c r="AD83" s="62"/>
      <c r="AE83" s="63"/>
      <c r="AF83" s="61" t="s">
        <v>30</v>
      </c>
      <c r="AG83" s="705" t="str">
        <f>'番編用リスト（男子）'!$AM$28</f>
        <v/>
      </c>
      <c r="AH83" s="706"/>
      <c r="AI83" s="707"/>
      <c r="AJ83" s="58"/>
      <c r="AL83" s="695"/>
      <c r="AM83" s="695"/>
      <c r="AN83" s="695"/>
    </row>
    <row r="84" spans="1:40" x14ac:dyDescent="0.15">
      <c r="A84" s="58"/>
      <c r="B84" s="65"/>
      <c r="C84" s="66"/>
      <c r="D84" s="66"/>
      <c r="E84" s="66"/>
      <c r="F84" s="67"/>
      <c r="G84" s="68"/>
      <c r="H84" s="65"/>
      <c r="I84" s="66"/>
      <c r="J84" s="66"/>
      <c r="K84" s="66"/>
      <c r="L84" s="66"/>
      <c r="M84" s="58"/>
      <c r="N84" s="65"/>
      <c r="O84" s="66"/>
      <c r="P84" s="66"/>
      <c r="Q84" s="66"/>
      <c r="R84" s="67"/>
      <c r="S84" s="68"/>
      <c r="T84" s="65"/>
      <c r="U84" s="66"/>
      <c r="V84" s="66"/>
      <c r="W84" s="66"/>
      <c r="X84" s="66"/>
      <c r="Y84" s="58"/>
      <c r="Z84" s="65"/>
      <c r="AA84" s="66"/>
      <c r="AB84" s="66"/>
      <c r="AC84" s="66"/>
      <c r="AD84" s="67"/>
      <c r="AE84" s="68"/>
      <c r="AF84" s="65"/>
      <c r="AG84" s="66"/>
      <c r="AH84" s="66"/>
      <c r="AI84" s="66"/>
      <c r="AJ84" s="66"/>
    </row>
    <row r="85" spans="1:40" x14ac:dyDescent="0.15">
      <c r="A85" s="58"/>
      <c r="B85" s="69"/>
      <c r="C85" s="70"/>
      <c r="D85" s="70"/>
      <c r="E85" s="70"/>
      <c r="F85" s="71"/>
      <c r="G85" s="72"/>
      <c r="H85" s="69"/>
      <c r="I85" s="70"/>
      <c r="J85" s="70"/>
      <c r="K85" s="70"/>
      <c r="L85" s="70"/>
      <c r="M85" s="58"/>
      <c r="N85" s="69"/>
      <c r="O85" s="70"/>
      <c r="P85" s="70"/>
      <c r="Q85" s="70"/>
      <c r="R85" s="71"/>
      <c r="S85" s="72"/>
      <c r="T85" s="69"/>
      <c r="U85" s="70"/>
      <c r="V85" s="70"/>
      <c r="W85" s="70"/>
      <c r="X85" s="70"/>
      <c r="Y85" s="58"/>
      <c r="Z85" s="69"/>
      <c r="AA85" s="70"/>
      <c r="AB85" s="70"/>
      <c r="AC85" s="70"/>
      <c r="AD85" s="71"/>
      <c r="AE85" s="72"/>
      <c r="AF85" s="69"/>
      <c r="AG85" s="70"/>
      <c r="AH85" s="70"/>
      <c r="AI85" s="70"/>
      <c r="AJ85" s="70"/>
    </row>
    <row r="86" spans="1:40" ht="32.1" customHeight="1" x14ac:dyDescent="0.15">
      <c r="A86" s="58"/>
      <c r="B86" s="61" t="s">
        <v>27</v>
      </c>
      <c r="C86" s="692" t="str">
        <f>'番編用リスト（男子）'!$AB$29</f>
        <v/>
      </c>
      <c r="D86" s="693"/>
      <c r="E86" s="694"/>
      <c r="F86" s="62"/>
      <c r="G86" s="63"/>
      <c r="H86" s="61" t="s">
        <v>27</v>
      </c>
      <c r="I86" s="692" t="str">
        <f>'番編用リスト（男子）'!$AD$29</f>
        <v/>
      </c>
      <c r="J86" s="693"/>
      <c r="K86" s="694"/>
      <c r="L86" s="58"/>
      <c r="M86" s="58"/>
      <c r="N86" s="61" t="s">
        <v>27</v>
      </c>
      <c r="O86" s="692" t="str">
        <f>'番編用リスト（男子）'!$AF$29</f>
        <v/>
      </c>
      <c r="P86" s="693"/>
      <c r="Q86" s="694"/>
      <c r="R86" s="62"/>
      <c r="S86" s="63"/>
      <c r="T86" s="61" t="s">
        <v>27</v>
      </c>
      <c r="U86" s="692" t="str">
        <f>'番編用リスト（男子）'!$AH$29</f>
        <v/>
      </c>
      <c r="V86" s="693"/>
      <c r="W86" s="694"/>
      <c r="X86" s="58"/>
      <c r="Y86" s="58"/>
      <c r="Z86" s="61" t="s">
        <v>27</v>
      </c>
      <c r="AA86" s="692" t="str">
        <f>'番編用リスト（男子）'!$AJ$29</f>
        <v/>
      </c>
      <c r="AB86" s="693"/>
      <c r="AC86" s="694"/>
      <c r="AD86" s="62"/>
      <c r="AE86" s="63"/>
      <c r="AF86" s="61" t="s">
        <v>27</v>
      </c>
      <c r="AG86" s="692" t="str">
        <f>'番編用リスト（男子）'!$AL$29</f>
        <v/>
      </c>
      <c r="AH86" s="693"/>
      <c r="AI86" s="694"/>
      <c r="AJ86" s="58"/>
      <c r="AL86" s="695"/>
      <c r="AM86" s="695"/>
      <c r="AN86" s="695"/>
    </row>
    <row r="87" spans="1:40" ht="32.1" customHeight="1" x14ac:dyDescent="0.15">
      <c r="A87" s="58"/>
      <c r="B87" s="61" t="s">
        <v>1</v>
      </c>
      <c r="C87" s="696" t="str">
        <f>'番編用リスト（男子）'!$W$29</f>
        <v/>
      </c>
      <c r="D87" s="697"/>
      <c r="E87" s="698"/>
      <c r="F87" s="62"/>
      <c r="G87" s="63"/>
      <c r="H87" s="61" t="s">
        <v>1</v>
      </c>
      <c r="I87" s="696" t="str">
        <f>'番編用リスト（男子）'!$W$29</f>
        <v/>
      </c>
      <c r="J87" s="697"/>
      <c r="K87" s="698"/>
      <c r="L87" s="58"/>
      <c r="M87" s="58"/>
      <c r="N87" s="61" t="s">
        <v>1</v>
      </c>
      <c r="O87" s="696" t="str">
        <f>'番編用リスト（男子）'!$W$29</f>
        <v/>
      </c>
      <c r="P87" s="697"/>
      <c r="Q87" s="698"/>
      <c r="R87" s="62"/>
      <c r="S87" s="63"/>
      <c r="T87" s="61" t="s">
        <v>1</v>
      </c>
      <c r="U87" s="696" t="str">
        <f>'番編用リスト（男子）'!$W$29</f>
        <v/>
      </c>
      <c r="V87" s="697"/>
      <c r="W87" s="698"/>
      <c r="X87" s="58"/>
      <c r="Y87" s="58"/>
      <c r="Z87" s="61" t="s">
        <v>1</v>
      </c>
      <c r="AA87" s="696" t="str">
        <f>'番編用リスト（男子）'!$W$29</f>
        <v/>
      </c>
      <c r="AB87" s="697"/>
      <c r="AC87" s="698"/>
      <c r="AD87" s="62"/>
      <c r="AE87" s="63"/>
      <c r="AF87" s="61" t="s">
        <v>1</v>
      </c>
      <c r="AG87" s="696" t="str">
        <f>'番編用リスト（男子）'!$W$29</f>
        <v/>
      </c>
      <c r="AH87" s="697"/>
      <c r="AI87" s="698"/>
      <c r="AJ87" s="58"/>
      <c r="AL87" s="695"/>
      <c r="AM87" s="695"/>
      <c r="AN87" s="695"/>
    </row>
    <row r="88" spans="1:40" ht="32.1" customHeight="1" x14ac:dyDescent="0.15">
      <c r="A88" s="58"/>
      <c r="B88" s="61" t="s">
        <v>28</v>
      </c>
      <c r="C88" s="699" t="str">
        <f>'番編用リスト（男子）'!$X$29</f>
        <v/>
      </c>
      <c r="D88" s="700"/>
      <c r="E88" s="701"/>
      <c r="F88" s="62"/>
      <c r="G88" s="63"/>
      <c r="H88" s="61" t="s">
        <v>28</v>
      </c>
      <c r="I88" s="699" t="str">
        <f>'番編用リスト（男子）'!$X$29</f>
        <v/>
      </c>
      <c r="J88" s="700"/>
      <c r="K88" s="701"/>
      <c r="L88" s="58"/>
      <c r="M88" s="58"/>
      <c r="N88" s="61" t="s">
        <v>28</v>
      </c>
      <c r="O88" s="699" t="str">
        <f>'番編用リスト（男子）'!$X$29</f>
        <v/>
      </c>
      <c r="P88" s="700"/>
      <c r="Q88" s="701"/>
      <c r="R88" s="62"/>
      <c r="S88" s="63"/>
      <c r="T88" s="61" t="s">
        <v>28</v>
      </c>
      <c r="U88" s="699" t="str">
        <f>'番編用リスト（男子）'!$X$29</f>
        <v/>
      </c>
      <c r="V88" s="700"/>
      <c r="W88" s="701"/>
      <c r="X88" s="58"/>
      <c r="Y88" s="58"/>
      <c r="Z88" s="61" t="s">
        <v>28</v>
      </c>
      <c r="AA88" s="699" t="str">
        <f>'番編用リスト（男子）'!$X$29</f>
        <v/>
      </c>
      <c r="AB88" s="700"/>
      <c r="AC88" s="701"/>
      <c r="AD88" s="62"/>
      <c r="AE88" s="63"/>
      <c r="AF88" s="61" t="s">
        <v>28</v>
      </c>
      <c r="AG88" s="699" t="str">
        <f>'番編用リスト（男子）'!$X$29</f>
        <v/>
      </c>
      <c r="AH88" s="700"/>
      <c r="AI88" s="701"/>
      <c r="AJ88" s="58"/>
      <c r="AL88" s="695"/>
      <c r="AM88" s="695"/>
      <c r="AN88" s="695"/>
    </row>
    <row r="89" spans="1:40" ht="32.1" customHeight="1" x14ac:dyDescent="0.15">
      <c r="A89" s="58"/>
      <c r="B89" s="61" t="s">
        <v>29</v>
      </c>
      <c r="C89" s="64">
        <f>'番編用リスト（男子）'!$AE$4</f>
        <v>0</v>
      </c>
      <c r="D89" s="61" t="s">
        <v>3</v>
      </c>
      <c r="E89" s="61" t="str">
        <f>'番編用リスト（男子）'!$Z$29</f>
        <v/>
      </c>
      <c r="F89" s="62"/>
      <c r="G89" s="63"/>
      <c r="H89" s="61" t="s">
        <v>29</v>
      </c>
      <c r="I89" s="64">
        <f>'番編用リスト（男子）'!$AE$4</f>
        <v>0</v>
      </c>
      <c r="J89" s="61" t="s">
        <v>35</v>
      </c>
      <c r="K89" s="61" t="str">
        <f>'番編用リスト（男子）'!$Z$29</f>
        <v/>
      </c>
      <c r="L89" s="58"/>
      <c r="M89" s="58"/>
      <c r="N89" s="61" t="s">
        <v>29</v>
      </c>
      <c r="O89" s="64">
        <f>'番編用リスト（男子）'!$AE$4</f>
        <v>0</v>
      </c>
      <c r="P89" s="61" t="s">
        <v>3</v>
      </c>
      <c r="Q89" s="61" t="str">
        <f>'番編用リスト（男子）'!$Z$29</f>
        <v/>
      </c>
      <c r="R89" s="62"/>
      <c r="S89" s="63"/>
      <c r="T89" s="61" t="s">
        <v>29</v>
      </c>
      <c r="U89" s="64">
        <f>'番編用リスト（男子）'!$AE$4</f>
        <v>0</v>
      </c>
      <c r="V89" s="61" t="s">
        <v>35</v>
      </c>
      <c r="W89" s="61" t="str">
        <f>'番編用リスト（男子）'!$Z$29</f>
        <v/>
      </c>
      <c r="X89" s="58"/>
      <c r="Y89" s="58"/>
      <c r="Z89" s="61" t="s">
        <v>29</v>
      </c>
      <c r="AA89" s="64">
        <f>'番編用リスト（男子）'!$AE$4</f>
        <v>0</v>
      </c>
      <c r="AB89" s="61" t="s">
        <v>3</v>
      </c>
      <c r="AC89" s="61" t="str">
        <f>'番編用リスト（男子）'!$Z$29</f>
        <v/>
      </c>
      <c r="AD89" s="62"/>
      <c r="AE89" s="63"/>
      <c r="AF89" s="61" t="s">
        <v>29</v>
      </c>
      <c r="AG89" s="64">
        <f>'番編用リスト（男子）'!$AE$4</f>
        <v>0</v>
      </c>
      <c r="AH89" s="61" t="s">
        <v>35</v>
      </c>
      <c r="AI89" s="61" t="str">
        <f>'番編用リスト（男子）'!$Z$29</f>
        <v/>
      </c>
      <c r="AJ89" s="58"/>
      <c r="AM89" s="59"/>
    </row>
    <row r="90" spans="1:40" ht="32.1" customHeight="1" x14ac:dyDescent="0.15">
      <c r="A90" s="58"/>
      <c r="B90" s="61" t="s">
        <v>30</v>
      </c>
      <c r="C90" s="702" t="str">
        <f>'番編用リスト（男子）'!$AC$29</f>
        <v/>
      </c>
      <c r="D90" s="703"/>
      <c r="E90" s="704"/>
      <c r="F90" s="62"/>
      <c r="G90" s="63"/>
      <c r="H90" s="61" t="s">
        <v>30</v>
      </c>
      <c r="I90" s="702" t="str">
        <f>'番編用リスト（男子）'!$AE$29</f>
        <v/>
      </c>
      <c r="J90" s="703"/>
      <c r="K90" s="704"/>
      <c r="L90" s="58"/>
      <c r="M90" s="58"/>
      <c r="N90" s="61" t="s">
        <v>30</v>
      </c>
      <c r="O90" s="702" t="str">
        <f>'番編用リスト（男子）'!$AG$29</f>
        <v/>
      </c>
      <c r="P90" s="703"/>
      <c r="Q90" s="704"/>
      <c r="R90" s="62"/>
      <c r="S90" s="63"/>
      <c r="T90" s="61" t="s">
        <v>30</v>
      </c>
      <c r="U90" s="702" t="str">
        <f>'番編用リスト（男子）'!$AI$29</f>
        <v/>
      </c>
      <c r="V90" s="703"/>
      <c r="W90" s="704"/>
      <c r="X90" s="58"/>
      <c r="Y90" s="58"/>
      <c r="Z90" s="61" t="s">
        <v>30</v>
      </c>
      <c r="AA90" s="705" t="str">
        <f>'番編用リスト（男子）'!$AK$29</f>
        <v/>
      </c>
      <c r="AB90" s="706"/>
      <c r="AC90" s="707"/>
      <c r="AD90" s="62"/>
      <c r="AE90" s="63"/>
      <c r="AF90" s="61" t="s">
        <v>30</v>
      </c>
      <c r="AG90" s="705" t="str">
        <f>'番編用リスト（男子）'!$AM$29</f>
        <v/>
      </c>
      <c r="AH90" s="706"/>
      <c r="AI90" s="707"/>
      <c r="AJ90" s="58"/>
      <c r="AL90" s="695"/>
      <c r="AM90" s="695"/>
      <c r="AN90" s="695"/>
    </row>
    <row r="91" spans="1:40" x14ac:dyDescent="0.15">
      <c r="A91" s="58"/>
      <c r="B91" s="65"/>
      <c r="C91" s="66"/>
      <c r="D91" s="66"/>
      <c r="E91" s="66"/>
      <c r="F91" s="67"/>
      <c r="G91" s="68"/>
      <c r="H91" s="65"/>
      <c r="I91" s="66"/>
      <c r="J91" s="66"/>
      <c r="K91" s="66"/>
      <c r="L91" s="66"/>
      <c r="M91" s="58"/>
      <c r="N91" s="65"/>
      <c r="O91" s="66"/>
      <c r="P91" s="66"/>
      <c r="Q91" s="66"/>
      <c r="R91" s="67"/>
      <c r="S91" s="68"/>
      <c r="T91" s="65"/>
      <c r="U91" s="66"/>
      <c r="V91" s="66"/>
      <c r="W91" s="66"/>
      <c r="X91" s="66"/>
      <c r="Y91" s="58"/>
      <c r="Z91" s="65"/>
      <c r="AA91" s="66"/>
      <c r="AB91" s="66"/>
      <c r="AC91" s="66"/>
      <c r="AD91" s="67"/>
      <c r="AE91" s="68"/>
      <c r="AF91" s="65"/>
      <c r="AG91" s="66"/>
      <c r="AH91" s="66"/>
      <c r="AI91" s="66"/>
      <c r="AJ91" s="66"/>
    </row>
    <row r="92" spans="1:40" x14ac:dyDescent="0.15">
      <c r="A92" s="58"/>
      <c r="B92" s="69"/>
      <c r="C92" s="70"/>
      <c r="D92" s="70"/>
      <c r="E92" s="70"/>
      <c r="F92" s="71"/>
      <c r="G92" s="72"/>
      <c r="H92" s="69"/>
      <c r="I92" s="70"/>
      <c r="J92" s="70"/>
      <c r="K92" s="70"/>
      <c r="L92" s="70"/>
      <c r="M92" s="58"/>
      <c r="N92" s="69"/>
      <c r="O92" s="70"/>
      <c r="P92" s="70"/>
      <c r="Q92" s="70"/>
      <c r="R92" s="71"/>
      <c r="S92" s="72"/>
      <c r="T92" s="69"/>
      <c r="U92" s="70"/>
      <c r="V92" s="70"/>
      <c r="W92" s="70"/>
      <c r="X92" s="70"/>
      <c r="Y92" s="58"/>
      <c r="Z92" s="69"/>
      <c r="AA92" s="70"/>
      <c r="AB92" s="70"/>
      <c r="AC92" s="70"/>
      <c r="AD92" s="71"/>
      <c r="AE92" s="72"/>
      <c r="AF92" s="69"/>
      <c r="AG92" s="70"/>
      <c r="AH92" s="70"/>
      <c r="AI92" s="70"/>
      <c r="AJ92" s="70"/>
    </row>
    <row r="93" spans="1:40" ht="32.1" customHeight="1" x14ac:dyDescent="0.15">
      <c r="A93" s="58"/>
      <c r="B93" s="61" t="s">
        <v>27</v>
      </c>
      <c r="C93" s="692" t="str">
        <f>'番編用リスト（男子）'!$AB$30</f>
        <v/>
      </c>
      <c r="D93" s="693"/>
      <c r="E93" s="694"/>
      <c r="F93" s="62"/>
      <c r="G93" s="63"/>
      <c r="H93" s="61" t="s">
        <v>27</v>
      </c>
      <c r="I93" s="692" t="str">
        <f>'番編用リスト（男子）'!$AD$30</f>
        <v/>
      </c>
      <c r="J93" s="693"/>
      <c r="K93" s="694"/>
      <c r="L93" s="58"/>
      <c r="M93" s="58"/>
      <c r="N93" s="61" t="s">
        <v>27</v>
      </c>
      <c r="O93" s="692" t="str">
        <f>'番編用リスト（男子）'!$AF$30</f>
        <v/>
      </c>
      <c r="P93" s="693"/>
      <c r="Q93" s="694"/>
      <c r="R93" s="62"/>
      <c r="S93" s="63"/>
      <c r="T93" s="61" t="s">
        <v>27</v>
      </c>
      <c r="U93" s="692" t="str">
        <f>'番編用リスト（男子）'!$AH$30</f>
        <v/>
      </c>
      <c r="V93" s="693"/>
      <c r="W93" s="694"/>
      <c r="X93" s="58"/>
      <c r="Y93" s="58"/>
      <c r="Z93" s="61" t="s">
        <v>27</v>
      </c>
      <c r="AA93" s="692" t="str">
        <f>'番編用リスト（男子）'!$AJ$30</f>
        <v/>
      </c>
      <c r="AB93" s="693"/>
      <c r="AC93" s="694"/>
      <c r="AD93" s="62"/>
      <c r="AE93" s="63"/>
      <c r="AF93" s="61" t="s">
        <v>27</v>
      </c>
      <c r="AG93" s="692" t="str">
        <f>'番編用リスト（男子）'!$AL$30</f>
        <v/>
      </c>
      <c r="AH93" s="693"/>
      <c r="AI93" s="694"/>
      <c r="AJ93" s="58"/>
      <c r="AL93" s="695"/>
      <c r="AM93" s="695"/>
      <c r="AN93" s="695"/>
    </row>
    <row r="94" spans="1:40" ht="32.1" customHeight="1" x14ac:dyDescent="0.15">
      <c r="A94" s="58"/>
      <c r="B94" s="61" t="s">
        <v>1</v>
      </c>
      <c r="C94" s="696" t="str">
        <f>'番編用リスト（男子）'!$W$30</f>
        <v/>
      </c>
      <c r="D94" s="697"/>
      <c r="E94" s="698"/>
      <c r="F94" s="62"/>
      <c r="G94" s="63"/>
      <c r="H94" s="61" t="s">
        <v>1</v>
      </c>
      <c r="I94" s="696" t="str">
        <f>'番編用リスト（男子）'!$W$30</f>
        <v/>
      </c>
      <c r="J94" s="697"/>
      <c r="K94" s="698"/>
      <c r="L94" s="58"/>
      <c r="M94" s="58"/>
      <c r="N94" s="61" t="s">
        <v>1</v>
      </c>
      <c r="O94" s="696" t="str">
        <f>'番編用リスト（男子）'!$W$30</f>
        <v/>
      </c>
      <c r="P94" s="697"/>
      <c r="Q94" s="698"/>
      <c r="R94" s="62"/>
      <c r="S94" s="63"/>
      <c r="T94" s="61" t="s">
        <v>1</v>
      </c>
      <c r="U94" s="696" t="str">
        <f>'番編用リスト（男子）'!$W$30</f>
        <v/>
      </c>
      <c r="V94" s="697"/>
      <c r="W94" s="698"/>
      <c r="X94" s="58"/>
      <c r="Y94" s="58"/>
      <c r="Z94" s="61" t="s">
        <v>1</v>
      </c>
      <c r="AA94" s="696" t="str">
        <f>'番編用リスト（男子）'!$W$30</f>
        <v/>
      </c>
      <c r="AB94" s="697"/>
      <c r="AC94" s="698"/>
      <c r="AD94" s="62"/>
      <c r="AE94" s="63"/>
      <c r="AF94" s="61" t="s">
        <v>1</v>
      </c>
      <c r="AG94" s="696" t="str">
        <f>'番編用リスト（男子）'!$W$30</f>
        <v/>
      </c>
      <c r="AH94" s="697"/>
      <c r="AI94" s="698"/>
      <c r="AJ94" s="58"/>
      <c r="AL94" s="695"/>
      <c r="AM94" s="695"/>
      <c r="AN94" s="695"/>
    </row>
    <row r="95" spans="1:40" ht="32.1" customHeight="1" x14ac:dyDescent="0.15">
      <c r="A95" s="58"/>
      <c r="B95" s="61" t="s">
        <v>28</v>
      </c>
      <c r="C95" s="699" t="str">
        <f>'番編用リスト（男子）'!$X$30</f>
        <v/>
      </c>
      <c r="D95" s="700"/>
      <c r="E95" s="701"/>
      <c r="F95" s="62"/>
      <c r="G95" s="63"/>
      <c r="H95" s="61" t="s">
        <v>28</v>
      </c>
      <c r="I95" s="699" t="str">
        <f>'番編用リスト（男子）'!$X$30</f>
        <v/>
      </c>
      <c r="J95" s="700"/>
      <c r="K95" s="701"/>
      <c r="L95" s="58"/>
      <c r="M95" s="58"/>
      <c r="N95" s="61" t="s">
        <v>28</v>
      </c>
      <c r="O95" s="699" t="str">
        <f>'番編用リスト（男子）'!$X$30</f>
        <v/>
      </c>
      <c r="P95" s="700"/>
      <c r="Q95" s="701"/>
      <c r="R95" s="62"/>
      <c r="S95" s="63"/>
      <c r="T95" s="61" t="s">
        <v>28</v>
      </c>
      <c r="U95" s="699" t="str">
        <f>'番編用リスト（男子）'!$X$30</f>
        <v/>
      </c>
      <c r="V95" s="700"/>
      <c r="W95" s="701"/>
      <c r="X95" s="58"/>
      <c r="Y95" s="58"/>
      <c r="Z95" s="61" t="s">
        <v>28</v>
      </c>
      <c r="AA95" s="699" t="str">
        <f>'番編用リスト（男子）'!$X$30</f>
        <v/>
      </c>
      <c r="AB95" s="700"/>
      <c r="AC95" s="701"/>
      <c r="AD95" s="62"/>
      <c r="AE95" s="63"/>
      <c r="AF95" s="61" t="s">
        <v>28</v>
      </c>
      <c r="AG95" s="699" t="str">
        <f>'番編用リスト（男子）'!$X$30</f>
        <v/>
      </c>
      <c r="AH95" s="700"/>
      <c r="AI95" s="701"/>
      <c r="AJ95" s="58"/>
      <c r="AL95" s="695"/>
      <c r="AM95" s="695"/>
      <c r="AN95" s="695"/>
    </row>
    <row r="96" spans="1:40" ht="32.1" customHeight="1" x14ac:dyDescent="0.15">
      <c r="A96" s="58"/>
      <c r="B96" s="61" t="s">
        <v>29</v>
      </c>
      <c r="C96" s="64">
        <f>'番編用リスト（男子）'!$AE$4</f>
        <v>0</v>
      </c>
      <c r="D96" s="61" t="s">
        <v>3</v>
      </c>
      <c r="E96" s="61" t="str">
        <f>'番編用リスト（男子）'!$Z$30</f>
        <v/>
      </c>
      <c r="F96" s="62"/>
      <c r="G96" s="63"/>
      <c r="H96" s="61" t="s">
        <v>29</v>
      </c>
      <c r="I96" s="64">
        <f>'番編用リスト（男子）'!$AE$4</f>
        <v>0</v>
      </c>
      <c r="J96" s="61" t="s">
        <v>35</v>
      </c>
      <c r="K96" s="61" t="str">
        <f>'番編用リスト（男子）'!$Z$30</f>
        <v/>
      </c>
      <c r="L96" s="58"/>
      <c r="M96" s="58"/>
      <c r="N96" s="61" t="s">
        <v>29</v>
      </c>
      <c r="O96" s="64">
        <f>'番編用リスト（男子）'!$AE$4</f>
        <v>0</v>
      </c>
      <c r="P96" s="61" t="s">
        <v>3</v>
      </c>
      <c r="Q96" s="61" t="str">
        <f>'番編用リスト（男子）'!$Z$30</f>
        <v/>
      </c>
      <c r="R96" s="62"/>
      <c r="S96" s="63"/>
      <c r="T96" s="61" t="s">
        <v>29</v>
      </c>
      <c r="U96" s="64">
        <f>'番編用リスト（男子）'!$AE$4</f>
        <v>0</v>
      </c>
      <c r="V96" s="61" t="s">
        <v>35</v>
      </c>
      <c r="W96" s="61" t="str">
        <f>'番編用リスト（男子）'!$Z$30</f>
        <v/>
      </c>
      <c r="X96" s="58"/>
      <c r="Y96" s="58"/>
      <c r="Z96" s="61" t="s">
        <v>29</v>
      </c>
      <c r="AA96" s="64">
        <f>'番編用リスト（男子）'!$AE$4</f>
        <v>0</v>
      </c>
      <c r="AB96" s="61" t="s">
        <v>3</v>
      </c>
      <c r="AC96" s="61" t="str">
        <f>'番編用リスト（男子）'!$Z$30</f>
        <v/>
      </c>
      <c r="AD96" s="62"/>
      <c r="AE96" s="63"/>
      <c r="AF96" s="61" t="s">
        <v>29</v>
      </c>
      <c r="AG96" s="64">
        <f>'番編用リスト（男子）'!$AE$4</f>
        <v>0</v>
      </c>
      <c r="AH96" s="61" t="s">
        <v>35</v>
      </c>
      <c r="AI96" s="61" t="str">
        <f>'番編用リスト（男子）'!$Z$30</f>
        <v/>
      </c>
      <c r="AJ96" s="58"/>
      <c r="AM96" s="59"/>
    </row>
    <row r="97" spans="1:40" ht="32.1" customHeight="1" x14ac:dyDescent="0.15">
      <c r="A97" s="58"/>
      <c r="B97" s="61" t="s">
        <v>30</v>
      </c>
      <c r="C97" s="702" t="str">
        <f>'番編用リスト（男子）'!$AC$30</f>
        <v/>
      </c>
      <c r="D97" s="703"/>
      <c r="E97" s="704"/>
      <c r="F97" s="62"/>
      <c r="G97" s="63"/>
      <c r="H97" s="61" t="s">
        <v>30</v>
      </c>
      <c r="I97" s="702" t="str">
        <f>'番編用リスト（男子）'!$AE$30</f>
        <v/>
      </c>
      <c r="J97" s="703"/>
      <c r="K97" s="704"/>
      <c r="L97" s="58"/>
      <c r="M97" s="58"/>
      <c r="N97" s="61" t="s">
        <v>30</v>
      </c>
      <c r="O97" s="702" t="str">
        <f>'番編用リスト（男子）'!$AG$30</f>
        <v/>
      </c>
      <c r="P97" s="703"/>
      <c r="Q97" s="704"/>
      <c r="R97" s="62"/>
      <c r="S97" s="63"/>
      <c r="T97" s="61" t="s">
        <v>30</v>
      </c>
      <c r="U97" s="702" t="str">
        <f>'番編用リスト（男子）'!$AI$30</f>
        <v/>
      </c>
      <c r="V97" s="703"/>
      <c r="W97" s="704"/>
      <c r="X97" s="58"/>
      <c r="Y97" s="58"/>
      <c r="Z97" s="61" t="s">
        <v>30</v>
      </c>
      <c r="AA97" s="705" t="str">
        <f>'番編用リスト（男子）'!$AK$30</f>
        <v/>
      </c>
      <c r="AB97" s="706"/>
      <c r="AC97" s="707"/>
      <c r="AD97" s="62"/>
      <c r="AE97" s="63"/>
      <c r="AF97" s="61" t="s">
        <v>30</v>
      </c>
      <c r="AG97" s="705" t="str">
        <f>'番編用リスト（男子）'!$AM$30</f>
        <v/>
      </c>
      <c r="AH97" s="706"/>
      <c r="AI97" s="707"/>
      <c r="AJ97" s="58"/>
      <c r="AL97" s="695"/>
      <c r="AM97" s="695"/>
      <c r="AN97" s="695"/>
    </row>
    <row r="98" spans="1:40" x14ac:dyDescent="0.15">
      <c r="A98" s="58"/>
      <c r="B98" s="65"/>
      <c r="C98" s="66"/>
      <c r="D98" s="66"/>
      <c r="E98" s="66"/>
      <c r="F98" s="67"/>
      <c r="G98" s="68"/>
      <c r="H98" s="65"/>
      <c r="I98" s="66"/>
      <c r="J98" s="66"/>
      <c r="K98" s="66"/>
      <c r="L98" s="66"/>
      <c r="M98" s="58"/>
      <c r="N98" s="65"/>
      <c r="O98" s="66"/>
      <c r="P98" s="66"/>
      <c r="Q98" s="66"/>
      <c r="R98" s="67"/>
      <c r="S98" s="68"/>
      <c r="T98" s="65"/>
      <c r="U98" s="66"/>
      <c r="V98" s="66"/>
      <c r="W98" s="66"/>
      <c r="X98" s="66"/>
      <c r="Y98" s="58"/>
      <c r="Z98" s="65"/>
      <c r="AA98" s="66"/>
      <c r="AB98" s="66"/>
      <c r="AC98" s="66"/>
      <c r="AD98" s="67"/>
      <c r="AE98" s="68"/>
      <c r="AF98" s="65"/>
      <c r="AG98" s="66"/>
      <c r="AH98" s="66"/>
      <c r="AI98" s="66"/>
      <c r="AJ98" s="66"/>
    </row>
    <row r="99" spans="1:40" x14ac:dyDescent="0.15">
      <c r="A99" s="58"/>
      <c r="B99" s="69"/>
      <c r="C99" s="70"/>
      <c r="D99" s="70"/>
      <c r="E99" s="70"/>
      <c r="F99" s="71"/>
      <c r="G99" s="72"/>
      <c r="H99" s="69"/>
      <c r="I99" s="70"/>
      <c r="J99" s="70"/>
      <c r="K99" s="70"/>
      <c r="L99" s="70"/>
      <c r="M99" s="58"/>
      <c r="N99" s="69"/>
      <c r="O99" s="70"/>
      <c r="P99" s="70"/>
      <c r="Q99" s="70"/>
      <c r="R99" s="71"/>
      <c r="S99" s="72"/>
      <c r="T99" s="69"/>
      <c r="U99" s="70"/>
      <c r="V99" s="70"/>
      <c r="W99" s="70"/>
      <c r="X99" s="70"/>
      <c r="Y99" s="58"/>
      <c r="Z99" s="69"/>
      <c r="AA99" s="70"/>
      <c r="AB99" s="70"/>
      <c r="AC99" s="70"/>
      <c r="AD99" s="71"/>
      <c r="AE99" s="72"/>
      <c r="AF99" s="69"/>
      <c r="AG99" s="70"/>
      <c r="AH99" s="70"/>
      <c r="AI99" s="70"/>
      <c r="AJ99" s="70"/>
    </row>
    <row r="100" spans="1:40" ht="32.1" customHeight="1" x14ac:dyDescent="0.15">
      <c r="A100" s="58"/>
      <c r="B100" s="61" t="s">
        <v>27</v>
      </c>
      <c r="C100" s="692" t="str">
        <f>'番編用リスト（男子）'!$AB$31</f>
        <v/>
      </c>
      <c r="D100" s="693"/>
      <c r="E100" s="694"/>
      <c r="F100" s="62"/>
      <c r="G100" s="63"/>
      <c r="H100" s="61" t="s">
        <v>27</v>
      </c>
      <c r="I100" s="692" t="str">
        <f>'番編用リスト（男子）'!$AD$31</f>
        <v/>
      </c>
      <c r="J100" s="693"/>
      <c r="K100" s="694"/>
      <c r="L100" s="58"/>
      <c r="M100" s="58"/>
      <c r="N100" s="61" t="s">
        <v>27</v>
      </c>
      <c r="O100" s="692" t="str">
        <f>'番編用リスト（男子）'!$AF$31</f>
        <v/>
      </c>
      <c r="P100" s="693"/>
      <c r="Q100" s="694"/>
      <c r="R100" s="62"/>
      <c r="S100" s="63"/>
      <c r="T100" s="61" t="s">
        <v>27</v>
      </c>
      <c r="U100" s="692" t="str">
        <f>'番編用リスト（男子）'!$AH$31</f>
        <v/>
      </c>
      <c r="V100" s="693"/>
      <c r="W100" s="694"/>
      <c r="X100" s="58"/>
      <c r="Y100" s="58"/>
      <c r="Z100" s="61" t="s">
        <v>27</v>
      </c>
      <c r="AA100" s="692" t="str">
        <f>'番編用リスト（男子）'!$AJ$31</f>
        <v/>
      </c>
      <c r="AB100" s="693"/>
      <c r="AC100" s="694"/>
      <c r="AD100" s="62"/>
      <c r="AE100" s="63"/>
      <c r="AF100" s="61" t="s">
        <v>27</v>
      </c>
      <c r="AG100" s="692" t="str">
        <f>'番編用リスト（男子）'!$AL$31</f>
        <v/>
      </c>
      <c r="AH100" s="693"/>
      <c r="AI100" s="694"/>
      <c r="AJ100" s="58"/>
      <c r="AL100" s="695"/>
      <c r="AM100" s="695"/>
      <c r="AN100" s="695"/>
    </row>
    <row r="101" spans="1:40" ht="32.1" customHeight="1" x14ac:dyDescent="0.15">
      <c r="A101" s="58"/>
      <c r="B101" s="61" t="s">
        <v>1</v>
      </c>
      <c r="C101" s="696" t="str">
        <f>'番編用リスト（男子）'!$W$31</f>
        <v/>
      </c>
      <c r="D101" s="697"/>
      <c r="E101" s="698"/>
      <c r="F101" s="62"/>
      <c r="G101" s="63"/>
      <c r="H101" s="61" t="s">
        <v>1</v>
      </c>
      <c r="I101" s="696" t="str">
        <f>'番編用リスト（男子）'!$W$31</f>
        <v/>
      </c>
      <c r="J101" s="697"/>
      <c r="K101" s="698"/>
      <c r="L101" s="58"/>
      <c r="M101" s="58"/>
      <c r="N101" s="61" t="s">
        <v>1</v>
      </c>
      <c r="O101" s="696" t="str">
        <f>'番編用リスト（男子）'!$W$31</f>
        <v/>
      </c>
      <c r="P101" s="697"/>
      <c r="Q101" s="698"/>
      <c r="R101" s="62"/>
      <c r="S101" s="63"/>
      <c r="T101" s="61" t="s">
        <v>1</v>
      </c>
      <c r="U101" s="696" t="str">
        <f>'番編用リスト（男子）'!$W$31</f>
        <v/>
      </c>
      <c r="V101" s="697"/>
      <c r="W101" s="698"/>
      <c r="X101" s="58"/>
      <c r="Y101" s="58"/>
      <c r="Z101" s="61" t="s">
        <v>1</v>
      </c>
      <c r="AA101" s="696" t="str">
        <f>'番編用リスト（男子）'!$W$31</f>
        <v/>
      </c>
      <c r="AB101" s="697"/>
      <c r="AC101" s="698"/>
      <c r="AD101" s="62"/>
      <c r="AE101" s="63"/>
      <c r="AF101" s="61" t="s">
        <v>1</v>
      </c>
      <c r="AG101" s="696" t="str">
        <f>'番編用リスト（男子）'!$W$31</f>
        <v/>
      </c>
      <c r="AH101" s="697"/>
      <c r="AI101" s="698"/>
      <c r="AJ101" s="58"/>
      <c r="AL101" s="695"/>
      <c r="AM101" s="695"/>
      <c r="AN101" s="695"/>
    </row>
    <row r="102" spans="1:40" ht="32.1" customHeight="1" x14ac:dyDescent="0.15">
      <c r="A102" s="58"/>
      <c r="B102" s="61" t="s">
        <v>28</v>
      </c>
      <c r="C102" s="699" t="str">
        <f>'番編用リスト（男子）'!$X$31</f>
        <v/>
      </c>
      <c r="D102" s="700"/>
      <c r="E102" s="701"/>
      <c r="F102" s="62"/>
      <c r="G102" s="63"/>
      <c r="H102" s="61" t="s">
        <v>28</v>
      </c>
      <c r="I102" s="699" t="str">
        <f>'番編用リスト（男子）'!$X$31</f>
        <v/>
      </c>
      <c r="J102" s="700"/>
      <c r="K102" s="701"/>
      <c r="L102" s="58"/>
      <c r="M102" s="58"/>
      <c r="N102" s="61" t="s">
        <v>28</v>
      </c>
      <c r="O102" s="699" t="str">
        <f>'番編用リスト（男子）'!$X$31</f>
        <v/>
      </c>
      <c r="P102" s="700"/>
      <c r="Q102" s="701"/>
      <c r="R102" s="62"/>
      <c r="S102" s="63"/>
      <c r="T102" s="61" t="s">
        <v>28</v>
      </c>
      <c r="U102" s="699" t="str">
        <f>'番編用リスト（男子）'!$X$31</f>
        <v/>
      </c>
      <c r="V102" s="700"/>
      <c r="W102" s="701"/>
      <c r="X102" s="58"/>
      <c r="Y102" s="58"/>
      <c r="Z102" s="61" t="s">
        <v>28</v>
      </c>
      <c r="AA102" s="699" t="str">
        <f>'番編用リスト（男子）'!$X$31</f>
        <v/>
      </c>
      <c r="AB102" s="700"/>
      <c r="AC102" s="701"/>
      <c r="AD102" s="62"/>
      <c r="AE102" s="63"/>
      <c r="AF102" s="61" t="s">
        <v>28</v>
      </c>
      <c r="AG102" s="699" t="str">
        <f>'番編用リスト（男子）'!$X$31</f>
        <v/>
      </c>
      <c r="AH102" s="700"/>
      <c r="AI102" s="701"/>
      <c r="AJ102" s="58"/>
      <c r="AL102" s="695"/>
      <c r="AM102" s="695"/>
      <c r="AN102" s="695"/>
    </row>
    <row r="103" spans="1:40" ht="32.1" customHeight="1" x14ac:dyDescent="0.15">
      <c r="A103" s="58"/>
      <c r="B103" s="61" t="s">
        <v>29</v>
      </c>
      <c r="C103" s="64">
        <f>'番編用リスト（男子）'!$AE$4</f>
        <v>0</v>
      </c>
      <c r="D103" s="61" t="s">
        <v>3</v>
      </c>
      <c r="E103" s="61" t="str">
        <f>'番編用リスト（男子）'!$Z$31</f>
        <v/>
      </c>
      <c r="F103" s="62"/>
      <c r="G103" s="63"/>
      <c r="H103" s="61" t="s">
        <v>29</v>
      </c>
      <c r="I103" s="64">
        <f>'番編用リスト（男子）'!$AE$4</f>
        <v>0</v>
      </c>
      <c r="J103" s="61" t="s">
        <v>35</v>
      </c>
      <c r="K103" s="61" t="str">
        <f>'番編用リスト（男子）'!$Z$31</f>
        <v/>
      </c>
      <c r="L103" s="58"/>
      <c r="M103" s="58"/>
      <c r="N103" s="61" t="s">
        <v>29</v>
      </c>
      <c r="O103" s="64">
        <f>'番編用リスト（男子）'!$AE$4</f>
        <v>0</v>
      </c>
      <c r="P103" s="61" t="s">
        <v>3</v>
      </c>
      <c r="Q103" s="61" t="str">
        <f>'番編用リスト（男子）'!$Z$31</f>
        <v/>
      </c>
      <c r="R103" s="62"/>
      <c r="S103" s="63"/>
      <c r="T103" s="61" t="s">
        <v>29</v>
      </c>
      <c r="U103" s="64">
        <f>'番編用リスト（男子）'!$AE$4</f>
        <v>0</v>
      </c>
      <c r="V103" s="61" t="s">
        <v>35</v>
      </c>
      <c r="W103" s="61" t="str">
        <f>'番編用リスト（男子）'!$Z$31</f>
        <v/>
      </c>
      <c r="X103" s="58"/>
      <c r="Y103" s="58"/>
      <c r="Z103" s="61" t="s">
        <v>29</v>
      </c>
      <c r="AA103" s="64">
        <f>'番編用リスト（男子）'!$AE$4</f>
        <v>0</v>
      </c>
      <c r="AB103" s="61" t="s">
        <v>3</v>
      </c>
      <c r="AC103" s="61" t="str">
        <f>'番編用リスト（男子）'!$Z$31</f>
        <v/>
      </c>
      <c r="AD103" s="62"/>
      <c r="AE103" s="63"/>
      <c r="AF103" s="61" t="s">
        <v>29</v>
      </c>
      <c r="AG103" s="64">
        <f>'番編用リスト（男子）'!$AE$4</f>
        <v>0</v>
      </c>
      <c r="AH103" s="61" t="s">
        <v>35</v>
      </c>
      <c r="AI103" s="61" t="str">
        <f>'番編用リスト（男子）'!$Z$31</f>
        <v/>
      </c>
      <c r="AJ103" s="58"/>
      <c r="AM103" s="59"/>
    </row>
    <row r="104" spans="1:40" ht="32.1" customHeight="1" x14ac:dyDescent="0.15">
      <c r="A104" s="58"/>
      <c r="B104" s="61" t="s">
        <v>30</v>
      </c>
      <c r="C104" s="702" t="str">
        <f>'番編用リスト（男子）'!$AC$31</f>
        <v/>
      </c>
      <c r="D104" s="703"/>
      <c r="E104" s="704"/>
      <c r="F104" s="62"/>
      <c r="G104" s="63"/>
      <c r="H104" s="61" t="s">
        <v>30</v>
      </c>
      <c r="I104" s="702" t="str">
        <f>'番編用リスト（男子）'!$AE$31</f>
        <v/>
      </c>
      <c r="J104" s="703"/>
      <c r="K104" s="704"/>
      <c r="L104" s="58"/>
      <c r="M104" s="58"/>
      <c r="N104" s="61" t="s">
        <v>30</v>
      </c>
      <c r="O104" s="702" t="str">
        <f>'番編用リスト（男子）'!$AG$31</f>
        <v/>
      </c>
      <c r="P104" s="703"/>
      <c r="Q104" s="704"/>
      <c r="R104" s="62"/>
      <c r="S104" s="63"/>
      <c r="T104" s="61" t="s">
        <v>30</v>
      </c>
      <c r="U104" s="702" t="str">
        <f>'番編用リスト（男子）'!$AI$31</f>
        <v/>
      </c>
      <c r="V104" s="703"/>
      <c r="W104" s="704"/>
      <c r="X104" s="58"/>
      <c r="Y104" s="58"/>
      <c r="Z104" s="61" t="s">
        <v>30</v>
      </c>
      <c r="AA104" s="705" t="str">
        <f>'番編用リスト（男子）'!$AK$31</f>
        <v/>
      </c>
      <c r="AB104" s="706"/>
      <c r="AC104" s="707"/>
      <c r="AD104" s="62"/>
      <c r="AE104" s="63"/>
      <c r="AF104" s="61" t="s">
        <v>30</v>
      </c>
      <c r="AG104" s="705" t="str">
        <f>'番編用リスト（男子）'!$AM$31</f>
        <v/>
      </c>
      <c r="AH104" s="706"/>
      <c r="AI104" s="707"/>
      <c r="AJ104" s="58"/>
      <c r="AL104" s="695"/>
      <c r="AM104" s="695"/>
      <c r="AN104" s="695"/>
    </row>
    <row r="105" spans="1:40" x14ac:dyDescent="0.15">
      <c r="A105" s="58"/>
      <c r="B105" s="65"/>
      <c r="C105" s="66"/>
      <c r="D105" s="66"/>
      <c r="E105" s="66"/>
      <c r="F105" s="67"/>
      <c r="G105" s="68"/>
      <c r="H105" s="65"/>
      <c r="I105" s="66"/>
      <c r="J105" s="66"/>
      <c r="K105" s="66"/>
      <c r="L105" s="66"/>
      <c r="M105" s="58"/>
      <c r="N105" s="65"/>
      <c r="O105" s="66"/>
      <c r="P105" s="66"/>
      <c r="Q105" s="66"/>
      <c r="R105" s="67"/>
      <c r="S105" s="68"/>
      <c r="T105" s="65"/>
      <c r="U105" s="66"/>
      <c r="V105" s="66"/>
      <c r="W105" s="66"/>
      <c r="X105" s="66"/>
      <c r="Y105" s="58"/>
      <c r="Z105" s="65"/>
      <c r="AA105" s="66"/>
      <c r="AB105" s="66"/>
      <c r="AC105" s="66"/>
      <c r="AD105" s="67"/>
      <c r="AE105" s="68"/>
      <c r="AF105" s="65"/>
      <c r="AG105" s="66"/>
      <c r="AH105" s="66"/>
      <c r="AI105" s="66"/>
      <c r="AJ105" s="66"/>
    </row>
    <row r="106" spans="1:40" x14ac:dyDescent="0.15">
      <c r="A106" s="58"/>
      <c r="B106" s="119"/>
      <c r="C106" s="58"/>
      <c r="D106" s="58"/>
      <c r="E106" s="58"/>
      <c r="F106" s="58"/>
      <c r="G106" s="58"/>
      <c r="H106" s="119"/>
      <c r="I106" s="58"/>
      <c r="J106" s="58"/>
      <c r="K106" s="58"/>
      <c r="L106" s="58"/>
      <c r="M106" s="58"/>
      <c r="N106" s="119"/>
      <c r="O106" s="58"/>
      <c r="P106" s="58"/>
      <c r="Q106" s="58"/>
      <c r="R106" s="58"/>
      <c r="S106" s="58"/>
      <c r="T106" s="119"/>
      <c r="U106" s="58"/>
      <c r="V106" s="58"/>
      <c r="W106" s="58"/>
      <c r="X106" s="58"/>
      <c r="Y106" s="58"/>
      <c r="Z106" s="119"/>
      <c r="AA106" s="58"/>
      <c r="AB106" s="58"/>
      <c r="AC106" s="58"/>
      <c r="AD106" s="58"/>
      <c r="AE106" s="58"/>
      <c r="AF106" s="119"/>
      <c r="AG106" s="58"/>
      <c r="AH106" s="58"/>
      <c r="AI106" s="58"/>
      <c r="AJ106" s="58"/>
    </row>
    <row r="107" spans="1:40" ht="32.1" customHeight="1" x14ac:dyDescent="0.15">
      <c r="A107" s="58"/>
      <c r="B107" s="61" t="s">
        <v>27</v>
      </c>
      <c r="C107" s="692" t="str">
        <f>'番編用リスト（男子）'!$AB$32</f>
        <v/>
      </c>
      <c r="D107" s="693"/>
      <c r="E107" s="694"/>
      <c r="F107" s="62"/>
      <c r="G107" s="63"/>
      <c r="H107" s="61" t="s">
        <v>27</v>
      </c>
      <c r="I107" s="692" t="str">
        <f>'番編用リスト（男子）'!$AD$32</f>
        <v/>
      </c>
      <c r="J107" s="693"/>
      <c r="K107" s="694"/>
      <c r="L107" s="58"/>
      <c r="M107" s="58"/>
      <c r="N107" s="61" t="s">
        <v>27</v>
      </c>
      <c r="O107" s="692" t="str">
        <f>'番編用リスト（男子）'!$AF$32</f>
        <v/>
      </c>
      <c r="P107" s="693"/>
      <c r="Q107" s="694"/>
      <c r="R107" s="62"/>
      <c r="S107" s="63"/>
      <c r="T107" s="61" t="s">
        <v>27</v>
      </c>
      <c r="U107" s="692" t="str">
        <f>'番編用リスト（男子）'!$AH$32</f>
        <v/>
      </c>
      <c r="V107" s="693"/>
      <c r="W107" s="694"/>
      <c r="X107" s="58"/>
      <c r="Y107" s="58"/>
      <c r="Z107" s="61" t="s">
        <v>27</v>
      </c>
      <c r="AA107" s="692" t="str">
        <f>'番編用リスト（男子）'!$AJ$32</f>
        <v/>
      </c>
      <c r="AB107" s="693"/>
      <c r="AC107" s="694"/>
      <c r="AD107" s="62"/>
      <c r="AE107" s="63"/>
      <c r="AF107" s="61" t="s">
        <v>27</v>
      </c>
      <c r="AG107" s="692" t="str">
        <f>'番編用リスト（男子）'!$AL$32</f>
        <v/>
      </c>
      <c r="AH107" s="693"/>
      <c r="AI107" s="694"/>
      <c r="AJ107" s="58"/>
      <c r="AL107" s="695"/>
      <c r="AM107" s="695"/>
      <c r="AN107" s="695"/>
    </row>
    <row r="108" spans="1:40" ht="32.1" customHeight="1" x14ac:dyDescent="0.15">
      <c r="A108" s="58"/>
      <c r="B108" s="61" t="s">
        <v>1</v>
      </c>
      <c r="C108" s="696" t="str">
        <f>'番編用リスト（男子）'!$W$32</f>
        <v/>
      </c>
      <c r="D108" s="697"/>
      <c r="E108" s="698"/>
      <c r="F108" s="62"/>
      <c r="G108" s="63"/>
      <c r="H108" s="61" t="s">
        <v>1</v>
      </c>
      <c r="I108" s="696" t="str">
        <f>'番編用リスト（男子）'!$W$32</f>
        <v/>
      </c>
      <c r="J108" s="697"/>
      <c r="K108" s="698"/>
      <c r="L108" s="58"/>
      <c r="M108" s="58"/>
      <c r="N108" s="61" t="s">
        <v>1</v>
      </c>
      <c r="O108" s="696" t="str">
        <f>'番編用リスト（男子）'!$W$32</f>
        <v/>
      </c>
      <c r="P108" s="697"/>
      <c r="Q108" s="698"/>
      <c r="R108" s="62"/>
      <c r="S108" s="63"/>
      <c r="T108" s="61" t="s">
        <v>1</v>
      </c>
      <c r="U108" s="696" t="str">
        <f>'番編用リスト（男子）'!$W$32</f>
        <v/>
      </c>
      <c r="V108" s="697"/>
      <c r="W108" s="698"/>
      <c r="X108" s="58"/>
      <c r="Y108" s="58"/>
      <c r="Z108" s="61" t="s">
        <v>1</v>
      </c>
      <c r="AA108" s="696" t="str">
        <f>'番編用リスト（男子）'!$W$32</f>
        <v/>
      </c>
      <c r="AB108" s="697"/>
      <c r="AC108" s="698"/>
      <c r="AD108" s="62"/>
      <c r="AE108" s="63"/>
      <c r="AF108" s="61" t="s">
        <v>1</v>
      </c>
      <c r="AG108" s="696" t="str">
        <f>'番編用リスト（男子）'!$W$32</f>
        <v/>
      </c>
      <c r="AH108" s="697"/>
      <c r="AI108" s="698"/>
      <c r="AJ108" s="58"/>
      <c r="AL108" s="695"/>
      <c r="AM108" s="695"/>
      <c r="AN108" s="695"/>
    </row>
    <row r="109" spans="1:40" ht="32.1" customHeight="1" x14ac:dyDescent="0.15">
      <c r="A109" s="58"/>
      <c r="B109" s="61" t="s">
        <v>28</v>
      </c>
      <c r="C109" s="699" t="str">
        <f>'番編用リスト（男子）'!$X$32</f>
        <v/>
      </c>
      <c r="D109" s="700"/>
      <c r="E109" s="701"/>
      <c r="F109" s="62"/>
      <c r="G109" s="63"/>
      <c r="H109" s="61" t="s">
        <v>28</v>
      </c>
      <c r="I109" s="699" t="str">
        <f>'番編用リスト（男子）'!$X$32</f>
        <v/>
      </c>
      <c r="J109" s="700"/>
      <c r="K109" s="701"/>
      <c r="L109" s="58"/>
      <c r="M109" s="58"/>
      <c r="N109" s="61" t="s">
        <v>28</v>
      </c>
      <c r="O109" s="699" t="str">
        <f>'番編用リスト（男子）'!$X$32</f>
        <v/>
      </c>
      <c r="P109" s="700"/>
      <c r="Q109" s="701"/>
      <c r="R109" s="62"/>
      <c r="S109" s="63"/>
      <c r="T109" s="61" t="s">
        <v>28</v>
      </c>
      <c r="U109" s="699" t="str">
        <f>'番編用リスト（男子）'!$X$32</f>
        <v/>
      </c>
      <c r="V109" s="700"/>
      <c r="W109" s="701"/>
      <c r="X109" s="58"/>
      <c r="Y109" s="58"/>
      <c r="Z109" s="61" t="s">
        <v>28</v>
      </c>
      <c r="AA109" s="699" t="str">
        <f>'番編用リスト（男子）'!$X$32</f>
        <v/>
      </c>
      <c r="AB109" s="700"/>
      <c r="AC109" s="701"/>
      <c r="AD109" s="62"/>
      <c r="AE109" s="63"/>
      <c r="AF109" s="61" t="s">
        <v>28</v>
      </c>
      <c r="AG109" s="699" t="str">
        <f>'番編用リスト（男子）'!$X$32</f>
        <v/>
      </c>
      <c r="AH109" s="700"/>
      <c r="AI109" s="701"/>
      <c r="AJ109" s="58"/>
      <c r="AL109" s="695"/>
      <c r="AM109" s="695"/>
      <c r="AN109" s="695"/>
    </row>
    <row r="110" spans="1:40" ht="32.1" customHeight="1" x14ac:dyDescent="0.15">
      <c r="A110" s="58"/>
      <c r="B110" s="61" t="s">
        <v>29</v>
      </c>
      <c r="C110" s="64">
        <f>'番編用リスト（男子）'!$AE$4</f>
        <v>0</v>
      </c>
      <c r="D110" s="61" t="s">
        <v>3</v>
      </c>
      <c r="E110" s="61" t="str">
        <f>'番編用リスト（男子）'!$Z$32</f>
        <v/>
      </c>
      <c r="F110" s="62"/>
      <c r="G110" s="63"/>
      <c r="H110" s="61" t="s">
        <v>29</v>
      </c>
      <c r="I110" s="64">
        <f>'番編用リスト（男子）'!$AE$4</f>
        <v>0</v>
      </c>
      <c r="J110" s="61" t="s">
        <v>35</v>
      </c>
      <c r="K110" s="61" t="str">
        <f>'番編用リスト（男子）'!$Z$32</f>
        <v/>
      </c>
      <c r="L110" s="58"/>
      <c r="M110" s="58"/>
      <c r="N110" s="61" t="s">
        <v>29</v>
      </c>
      <c r="O110" s="64">
        <f>'番編用リスト（男子）'!$AE$4</f>
        <v>0</v>
      </c>
      <c r="P110" s="61" t="s">
        <v>3</v>
      </c>
      <c r="Q110" s="61" t="str">
        <f>'番編用リスト（男子）'!$Z$32</f>
        <v/>
      </c>
      <c r="R110" s="62"/>
      <c r="S110" s="63"/>
      <c r="T110" s="61" t="s">
        <v>29</v>
      </c>
      <c r="U110" s="64">
        <f>'番編用リスト（男子）'!$AE$4</f>
        <v>0</v>
      </c>
      <c r="V110" s="61" t="s">
        <v>35</v>
      </c>
      <c r="W110" s="61" t="str">
        <f>'番編用リスト（男子）'!$Z$32</f>
        <v/>
      </c>
      <c r="X110" s="58"/>
      <c r="Y110" s="58"/>
      <c r="Z110" s="61" t="s">
        <v>29</v>
      </c>
      <c r="AA110" s="64">
        <f>'番編用リスト（男子）'!$AE$4</f>
        <v>0</v>
      </c>
      <c r="AB110" s="61" t="s">
        <v>3</v>
      </c>
      <c r="AC110" s="61" t="str">
        <f>'番編用リスト（男子）'!$Z$32</f>
        <v/>
      </c>
      <c r="AD110" s="62"/>
      <c r="AE110" s="63"/>
      <c r="AF110" s="61" t="s">
        <v>29</v>
      </c>
      <c r="AG110" s="64">
        <f>'番編用リスト（男子）'!$AE$4</f>
        <v>0</v>
      </c>
      <c r="AH110" s="61" t="s">
        <v>35</v>
      </c>
      <c r="AI110" s="61" t="str">
        <f>'番編用リスト（男子）'!$Z$32</f>
        <v/>
      </c>
      <c r="AJ110" s="58"/>
      <c r="AM110" s="59"/>
    </row>
    <row r="111" spans="1:40" ht="32.1" customHeight="1" x14ac:dyDescent="0.15">
      <c r="A111" s="58"/>
      <c r="B111" s="61" t="s">
        <v>30</v>
      </c>
      <c r="C111" s="702" t="str">
        <f>'番編用リスト（男子）'!$AC$32</f>
        <v/>
      </c>
      <c r="D111" s="703"/>
      <c r="E111" s="704"/>
      <c r="F111" s="62"/>
      <c r="G111" s="63"/>
      <c r="H111" s="61" t="s">
        <v>30</v>
      </c>
      <c r="I111" s="702" t="str">
        <f>'番編用リスト（男子）'!$AE$32</f>
        <v/>
      </c>
      <c r="J111" s="703"/>
      <c r="K111" s="704"/>
      <c r="L111" s="58"/>
      <c r="M111" s="58"/>
      <c r="N111" s="61" t="s">
        <v>30</v>
      </c>
      <c r="O111" s="702" t="str">
        <f>'番編用リスト（男子）'!$AG$32</f>
        <v/>
      </c>
      <c r="P111" s="703"/>
      <c r="Q111" s="704"/>
      <c r="R111" s="62"/>
      <c r="S111" s="63"/>
      <c r="T111" s="61" t="s">
        <v>30</v>
      </c>
      <c r="U111" s="702" t="str">
        <f>'番編用リスト（男子）'!$AI$32</f>
        <v/>
      </c>
      <c r="V111" s="703"/>
      <c r="W111" s="704"/>
      <c r="X111" s="58"/>
      <c r="Y111" s="58"/>
      <c r="Z111" s="61" t="s">
        <v>30</v>
      </c>
      <c r="AA111" s="705" t="str">
        <f>'番編用リスト（男子）'!$AK$32</f>
        <v/>
      </c>
      <c r="AB111" s="706"/>
      <c r="AC111" s="707"/>
      <c r="AD111" s="62"/>
      <c r="AE111" s="63"/>
      <c r="AF111" s="61" t="s">
        <v>30</v>
      </c>
      <c r="AG111" s="705" t="str">
        <f>'番編用リスト（男子）'!$AM$32</f>
        <v/>
      </c>
      <c r="AH111" s="706"/>
      <c r="AI111" s="707"/>
      <c r="AJ111" s="58"/>
      <c r="AL111" s="695"/>
      <c r="AM111" s="695"/>
      <c r="AN111" s="695"/>
    </row>
    <row r="112" spans="1:40" x14ac:dyDescent="0.15">
      <c r="A112" s="58"/>
      <c r="B112" s="65"/>
      <c r="C112" s="66"/>
      <c r="D112" s="66"/>
      <c r="E112" s="66"/>
      <c r="F112" s="67"/>
      <c r="G112" s="68"/>
      <c r="H112" s="65"/>
      <c r="I112" s="66"/>
      <c r="J112" s="66"/>
      <c r="K112" s="66"/>
      <c r="L112" s="66"/>
      <c r="M112" s="58"/>
      <c r="N112" s="65"/>
      <c r="O112" s="66"/>
      <c r="P112" s="66"/>
      <c r="Q112" s="66"/>
      <c r="R112" s="67"/>
      <c r="S112" s="68"/>
      <c r="T112" s="65"/>
      <c r="U112" s="66"/>
      <c r="V112" s="66"/>
      <c r="W112" s="66"/>
      <c r="X112" s="66"/>
      <c r="Y112" s="58"/>
      <c r="Z112" s="65"/>
      <c r="AA112" s="66"/>
      <c r="AB112" s="66"/>
      <c r="AC112" s="66"/>
      <c r="AD112" s="67"/>
      <c r="AE112" s="68"/>
      <c r="AF112" s="65"/>
      <c r="AG112" s="66"/>
      <c r="AH112" s="66"/>
      <c r="AI112" s="66"/>
      <c r="AJ112" s="66"/>
    </row>
    <row r="113" spans="1:40" x14ac:dyDescent="0.15">
      <c r="A113" s="58"/>
      <c r="B113" s="69"/>
      <c r="C113" s="70"/>
      <c r="D113" s="70"/>
      <c r="E113" s="70"/>
      <c r="F113" s="71"/>
      <c r="G113" s="72"/>
      <c r="H113" s="69"/>
      <c r="I113" s="70"/>
      <c r="J113" s="70"/>
      <c r="K113" s="70"/>
      <c r="L113" s="70"/>
      <c r="M113" s="58"/>
      <c r="N113" s="69"/>
      <c r="O113" s="70"/>
      <c r="P113" s="70"/>
      <c r="Q113" s="70"/>
      <c r="R113" s="71"/>
      <c r="S113" s="72"/>
      <c r="T113" s="69"/>
      <c r="U113" s="70"/>
      <c r="V113" s="70"/>
      <c r="W113" s="70"/>
      <c r="X113" s="70"/>
      <c r="Y113" s="58"/>
      <c r="Z113" s="69"/>
      <c r="AA113" s="70"/>
      <c r="AB113" s="70"/>
      <c r="AC113" s="70"/>
      <c r="AD113" s="71"/>
      <c r="AE113" s="72"/>
      <c r="AF113" s="69"/>
      <c r="AG113" s="70"/>
      <c r="AH113" s="70"/>
      <c r="AI113" s="70"/>
      <c r="AJ113" s="70"/>
    </row>
    <row r="114" spans="1:40" ht="32.1" customHeight="1" x14ac:dyDescent="0.15">
      <c r="A114" s="58"/>
      <c r="B114" s="61" t="s">
        <v>27</v>
      </c>
      <c r="C114" s="692" t="str">
        <f>'番編用リスト（男子）'!$AB$33</f>
        <v/>
      </c>
      <c r="D114" s="693"/>
      <c r="E114" s="694"/>
      <c r="F114" s="62"/>
      <c r="G114" s="63"/>
      <c r="H114" s="61" t="s">
        <v>27</v>
      </c>
      <c r="I114" s="692" t="str">
        <f>'番編用リスト（男子）'!$AD$33</f>
        <v/>
      </c>
      <c r="J114" s="693"/>
      <c r="K114" s="694"/>
      <c r="L114" s="58"/>
      <c r="M114" s="58"/>
      <c r="N114" s="61" t="s">
        <v>27</v>
      </c>
      <c r="O114" s="692" t="str">
        <f>'番編用リスト（男子）'!$AF$33</f>
        <v/>
      </c>
      <c r="P114" s="693"/>
      <c r="Q114" s="694"/>
      <c r="R114" s="62"/>
      <c r="S114" s="63"/>
      <c r="T114" s="61" t="s">
        <v>27</v>
      </c>
      <c r="U114" s="692" t="str">
        <f>'番編用リスト（男子）'!$AH$33</f>
        <v/>
      </c>
      <c r="V114" s="693"/>
      <c r="W114" s="694"/>
      <c r="X114" s="58"/>
      <c r="Y114" s="58"/>
      <c r="Z114" s="61" t="s">
        <v>27</v>
      </c>
      <c r="AA114" s="692" t="str">
        <f>'番編用リスト（男子）'!$AJ$33</f>
        <v/>
      </c>
      <c r="AB114" s="693"/>
      <c r="AC114" s="694"/>
      <c r="AD114" s="62"/>
      <c r="AE114" s="63"/>
      <c r="AF114" s="61" t="s">
        <v>27</v>
      </c>
      <c r="AG114" s="692" t="str">
        <f>'番編用リスト（男子）'!$AL$33</f>
        <v/>
      </c>
      <c r="AH114" s="693"/>
      <c r="AI114" s="694"/>
      <c r="AJ114" s="58"/>
      <c r="AL114" s="695"/>
      <c r="AM114" s="695"/>
      <c r="AN114" s="695"/>
    </row>
    <row r="115" spans="1:40" ht="32.1" customHeight="1" x14ac:dyDescent="0.15">
      <c r="A115" s="58"/>
      <c r="B115" s="61" t="s">
        <v>1</v>
      </c>
      <c r="C115" s="696" t="str">
        <f>'番編用リスト（男子）'!$W$33</f>
        <v/>
      </c>
      <c r="D115" s="697"/>
      <c r="E115" s="698"/>
      <c r="F115" s="62"/>
      <c r="G115" s="63"/>
      <c r="H115" s="61" t="s">
        <v>1</v>
      </c>
      <c r="I115" s="696" t="str">
        <f>'番編用リスト（男子）'!$W$33</f>
        <v/>
      </c>
      <c r="J115" s="697"/>
      <c r="K115" s="698"/>
      <c r="L115" s="58"/>
      <c r="M115" s="58"/>
      <c r="N115" s="61" t="s">
        <v>1</v>
      </c>
      <c r="O115" s="696" t="str">
        <f>'番編用リスト（男子）'!$W$33</f>
        <v/>
      </c>
      <c r="P115" s="697"/>
      <c r="Q115" s="698"/>
      <c r="R115" s="62"/>
      <c r="S115" s="63"/>
      <c r="T115" s="61" t="s">
        <v>1</v>
      </c>
      <c r="U115" s="696" t="str">
        <f>'番編用リスト（男子）'!$W$33</f>
        <v/>
      </c>
      <c r="V115" s="697"/>
      <c r="W115" s="698"/>
      <c r="X115" s="58"/>
      <c r="Y115" s="58"/>
      <c r="Z115" s="61" t="s">
        <v>1</v>
      </c>
      <c r="AA115" s="696" t="str">
        <f>'番編用リスト（男子）'!$W$33</f>
        <v/>
      </c>
      <c r="AB115" s="697"/>
      <c r="AC115" s="698"/>
      <c r="AD115" s="62"/>
      <c r="AE115" s="63"/>
      <c r="AF115" s="61" t="s">
        <v>1</v>
      </c>
      <c r="AG115" s="696" t="str">
        <f>'番編用リスト（男子）'!$W$33</f>
        <v/>
      </c>
      <c r="AH115" s="697"/>
      <c r="AI115" s="698"/>
      <c r="AJ115" s="58"/>
      <c r="AL115" s="695"/>
      <c r="AM115" s="695"/>
      <c r="AN115" s="695"/>
    </row>
    <row r="116" spans="1:40" ht="32.1" customHeight="1" x14ac:dyDescent="0.15">
      <c r="A116" s="58"/>
      <c r="B116" s="61" t="s">
        <v>28</v>
      </c>
      <c r="C116" s="699" t="str">
        <f>'番編用リスト（男子）'!$X$33</f>
        <v/>
      </c>
      <c r="D116" s="700"/>
      <c r="E116" s="701"/>
      <c r="F116" s="62"/>
      <c r="G116" s="63"/>
      <c r="H116" s="61" t="s">
        <v>28</v>
      </c>
      <c r="I116" s="699" t="str">
        <f>'番編用リスト（男子）'!$X$33</f>
        <v/>
      </c>
      <c r="J116" s="700"/>
      <c r="K116" s="701"/>
      <c r="L116" s="58"/>
      <c r="M116" s="58"/>
      <c r="N116" s="61" t="s">
        <v>28</v>
      </c>
      <c r="O116" s="699" t="str">
        <f>'番編用リスト（男子）'!$X$33</f>
        <v/>
      </c>
      <c r="P116" s="700"/>
      <c r="Q116" s="701"/>
      <c r="R116" s="62"/>
      <c r="S116" s="63"/>
      <c r="T116" s="61" t="s">
        <v>28</v>
      </c>
      <c r="U116" s="699" t="str">
        <f>'番編用リスト（男子）'!$X$33</f>
        <v/>
      </c>
      <c r="V116" s="700"/>
      <c r="W116" s="701"/>
      <c r="X116" s="58"/>
      <c r="Y116" s="58"/>
      <c r="Z116" s="61" t="s">
        <v>28</v>
      </c>
      <c r="AA116" s="699" t="str">
        <f>'番編用リスト（男子）'!$X$33</f>
        <v/>
      </c>
      <c r="AB116" s="700"/>
      <c r="AC116" s="701"/>
      <c r="AD116" s="62"/>
      <c r="AE116" s="63"/>
      <c r="AF116" s="61" t="s">
        <v>28</v>
      </c>
      <c r="AG116" s="699" t="str">
        <f>'番編用リスト（男子）'!$X$33</f>
        <v/>
      </c>
      <c r="AH116" s="700"/>
      <c r="AI116" s="701"/>
      <c r="AJ116" s="58"/>
      <c r="AL116" s="695"/>
      <c r="AM116" s="695"/>
      <c r="AN116" s="695"/>
    </row>
    <row r="117" spans="1:40" ht="32.1" customHeight="1" x14ac:dyDescent="0.15">
      <c r="A117" s="58"/>
      <c r="B117" s="61" t="s">
        <v>29</v>
      </c>
      <c r="C117" s="64">
        <f>'番編用リスト（男子）'!$AE$4</f>
        <v>0</v>
      </c>
      <c r="D117" s="61" t="s">
        <v>3</v>
      </c>
      <c r="E117" s="61" t="str">
        <f>'番編用リスト（男子）'!$Z$33</f>
        <v/>
      </c>
      <c r="F117" s="62"/>
      <c r="G117" s="63"/>
      <c r="H117" s="61" t="s">
        <v>29</v>
      </c>
      <c r="I117" s="64">
        <f>'番編用リスト（男子）'!$AE$4</f>
        <v>0</v>
      </c>
      <c r="J117" s="61" t="s">
        <v>35</v>
      </c>
      <c r="K117" s="61" t="str">
        <f>'番編用リスト（男子）'!$Z$33</f>
        <v/>
      </c>
      <c r="L117" s="58"/>
      <c r="M117" s="58"/>
      <c r="N117" s="61" t="s">
        <v>29</v>
      </c>
      <c r="O117" s="64">
        <f>'番編用リスト（男子）'!$AE$4</f>
        <v>0</v>
      </c>
      <c r="P117" s="61" t="s">
        <v>3</v>
      </c>
      <c r="Q117" s="61" t="str">
        <f>'番編用リスト（男子）'!$Z$33</f>
        <v/>
      </c>
      <c r="R117" s="62"/>
      <c r="S117" s="63"/>
      <c r="T117" s="61" t="s">
        <v>29</v>
      </c>
      <c r="U117" s="64">
        <f>'番編用リスト（男子）'!$AE$4</f>
        <v>0</v>
      </c>
      <c r="V117" s="61" t="s">
        <v>35</v>
      </c>
      <c r="W117" s="61" t="str">
        <f>'番編用リスト（男子）'!$Z$33</f>
        <v/>
      </c>
      <c r="X117" s="58"/>
      <c r="Y117" s="58"/>
      <c r="Z117" s="61" t="s">
        <v>29</v>
      </c>
      <c r="AA117" s="64">
        <f>'番編用リスト（男子）'!$AE$4</f>
        <v>0</v>
      </c>
      <c r="AB117" s="61" t="s">
        <v>3</v>
      </c>
      <c r="AC117" s="61" t="str">
        <f>'番編用リスト（男子）'!$Z$33</f>
        <v/>
      </c>
      <c r="AD117" s="62"/>
      <c r="AE117" s="63"/>
      <c r="AF117" s="61" t="s">
        <v>29</v>
      </c>
      <c r="AG117" s="64">
        <f>'番編用リスト（男子）'!$AE$4</f>
        <v>0</v>
      </c>
      <c r="AH117" s="61" t="s">
        <v>35</v>
      </c>
      <c r="AI117" s="61" t="str">
        <f>'番編用リスト（男子）'!$Z$33</f>
        <v/>
      </c>
      <c r="AJ117" s="58"/>
      <c r="AM117" s="59"/>
    </row>
    <row r="118" spans="1:40" ht="32.1" customHeight="1" x14ac:dyDescent="0.15">
      <c r="A118" s="58"/>
      <c r="B118" s="61" t="s">
        <v>30</v>
      </c>
      <c r="C118" s="702" t="str">
        <f>'番編用リスト（男子）'!$AC$33</f>
        <v/>
      </c>
      <c r="D118" s="703"/>
      <c r="E118" s="704"/>
      <c r="F118" s="62"/>
      <c r="G118" s="63"/>
      <c r="H118" s="61" t="s">
        <v>30</v>
      </c>
      <c r="I118" s="702" t="str">
        <f>'番編用リスト（男子）'!$AE$33</f>
        <v/>
      </c>
      <c r="J118" s="703"/>
      <c r="K118" s="704"/>
      <c r="L118" s="58"/>
      <c r="M118" s="58"/>
      <c r="N118" s="61" t="s">
        <v>30</v>
      </c>
      <c r="O118" s="702" t="str">
        <f>'番編用リスト（男子）'!$AG$33</f>
        <v/>
      </c>
      <c r="P118" s="703"/>
      <c r="Q118" s="704"/>
      <c r="R118" s="62"/>
      <c r="S118" s="63"/>
      <c r="T118" s="61" t="s">
        <v>30</v>
      </c>
      <c r="U118" s="702" t="str">
        <f>'番編用リスト（男子）'!$AI$33</f>
        <v/>
      </c>
      <c r="V118" s="703"/>
      <c r="W118" s="704"/>
      <c r="X118" s="58"/>
      <c r="Y118" s="58"/>
      <c r="Z118" s="61" t="s">
        <v>30</v>
      </c>
      <c r="AA118" s="705" t="str">
        <f>'番編用リスト（男子）'!$AK$33</f>
        <v/>
      </c>
      <c r="AB118" s="706"/>
      <c r="AC118" s="707"/>
      <c r="AD118" s="62"/>
      <c r="AE118" s="63"/>
      <c r="AF118" s="61" t="s">
        <v>30</v>
      </c>
      <c r="AG118" s="705" t="str">
        <f>'番編用リスト（男子）'!$AM$33</f>
        <v/>
      </c>
      <c r="AH118" s="706"/>
      <c r="AI118" s="707"/>
      <c r="AJ118" s="58"/>
      <c r="AL118" s="695"/>
      <c r="AM118" s="695"/>
      <c r="AN118" s="695"/>
    </row>
    <row r="119" spans="1:40" x14ac:dyDescent="0.15">
      <c r="A119" s="58"/>
      <c r="B119" s="65"/>
      <c r="C119" s="66"/>
      <c r="D119" s="66"/>
      <c r="E119" s="66"/>
      <c r="F119" s="67"/>
      <c r="G119" s="68"/>
      <c r="H119" s="65"/>
      <c r="I119" s="66"/>
      <c r="J119" s="66"/>
      <c r="K119" s="66"/>
      <c r="L119" s="66"/>
      <c r="M119" s="58"/>
      <c r="N119" s="65"/>
      <c r="O119" s="66"/>
      <c r="P119" s="66"/>
      <c r="Q119" s="66"/>
      <c r="R119" s="67"/>
      <c r="S119" s="68"/>
      <c r="T119" s="65"/>
      <c r="U119" s="66"/>
      <c r="V119" s="66"/>
      <c r="W119" s="66"/>
      <c r="X119" s="66"/>
      <c r="Y119" s="58"/>
      <c r="Z119" s="65"/>
      <c r="AA119" s="66"/>
      <c r="AB119" s="66"/>
      <c r="AC119" s="66"/>
      <c r="AD119" s="67"/>
      <c r="AE119" s="68"/>
      <c r="AF119" s="65"/>
      <c r="AG119" s="66"/>
      <c r="AH119" s="66"/>
      <c r="AI119" s="66"/>
      <c r="AJ119" s="66"/>
    </row>
    <row r="120" spans="1:40" x14ac:dyDescent="0.15">
      <c r="A120" s="58"/>
      <c r="B120" s="69"/>
      <c r="C120" s="70"/>
      <c r="D120" s="70"/>
      <c r="E120" s="70"/>
      <c r="F120" s="71"/>
      <c r="G120" s="72"/>
      <c r="H120" s="69"/>
      <c r="I120" s="70"/>
      <c r="J120" s="70"/>
      <c r="K120" s="70"/>
      <c r="L120" s="70"/>
      <c r="M120" s="58"/>
      <c r="N120" s="69"/>
      <c r="O120" s="70"/>
      <c r="P120" s="70"/>
      <c r="Q120" s="70"/>
      <c r="R120" s="71"/>
      <c r="S120" s="72"/>
      <c r="T120" s="69"/>
      <c r="U120" s="70"/>
      <c r="V120" s="70"/>
      <c r="W120" s="70"/>
      <c r="X120" s="70"/>
      <c r="Y120" s="58"/>
      <c r="Z120" s="69"/>
      <c r="AA120" s="70"/>
      <c r="AB120" s="70"/>
      <c r="AC120" s="70"/>
      <c r="AD120" s="71"/>
      <c r="AE120" s="72"/>
      <c r="AF120" s="69"/>
      <c r="AG120" s="70"/>
      <c r="AH120" s="70"/>
      <c r="AI120" s="70"/>
      <c r="AJ120" s="70"/>
    </row>
    <row r="121" spans="1:40" ht="32.1" customHeight="1" x14ac:dyDescent="0.15">
      <c r="A121" s="58"/>
      <c r="B121" s="61" t="s">
        <v>27</v>
      </c>
      <c r="C121" s="692" t="str">
        <f>'番編用リスト（男子）'!$AB$34</f>
        <v/>
      </c>
      <c r="D121" s="693"/>
      <c r="E121" s="694"/>
      <c r="F121" s="62"/>
      <c r="G121" s="63"/>
      <c r="H121" s="61" t="s">
        <v>27</v>
      </c>
      <c r="I121" s="692" t="str">
        <f>'番編用リスト（男子）'!$AD$34</f>
        <v/>
      </c>
      <c r="J121" s="693"/>
      <c r="K121" s="694"/>
      <c r="L121" s="58"/>
      <c r="M121" s="58"/>
      <c r="N121" s="61" t="s">
        <v>27</v>
      </c>
      <c r="O121" s="692" t="str">
        <f>'番編用リスト（男子）'!$AF$34</f>
        <v/>
      </c>
      <c r="P121" s="693"/>
      <c r="Q121" s="694"/>
      <c r="R121" s="62"/>
      <c r="S121" s="63"/>
      <c r="T121" s="61" t="s">
        <v>27</v>
      </c>
      <c r="U121" s="692" t="str">
        <f>'番編用リスト（男子）'!$AH$34</f>
        <v/>
      </c>
      <c r="V121" s="693"/>
      <c r="W121" s="694"/>
      <c r="X121" s="58"/>
      <c r="Y121" s="58"/>
      <c r="Z121" s="61" t="s">
        <v>27</v>
      </c>
      <c r="AA121" s="692" t="str">
        <f>'番編用リスト（男子）'!$AJ$34</f>
        <v/>
      </c>
      <c r="AB121" s="693"/>
      <c r="AC121" s="694"/>
      <c r="AD121" s="62"/>
      <c r="AE121" s="63"/>
      <c r="AF121" s="61" t="s">
        <v>27</v>
      </c>
      <c r="AG121" s="692" t="str">
        <f>'番編用リスト（男子）'!$AL$34</f>
        <v/>
      </c>
      <c r="AH121" s="693"/>
      <c r="AI121" s="694"/>
      <c r="AJ121" s="58"/>
      <c r="AL121" s="695"/>
      <c r="AM121" s="695"/>
      <c r="AN121" s="695"/>
    </row>
    <row r="122" spans="1:40" ht="32.1" customHeight="1" x14ac:dyDescent="0.15">
      <c r="A122" s="58"/>
      <c r="B122" s="61" t="s">
        <v>1</v>
      </c>
      <c r="C122" s="696" t="str">
        <f>'番編用リスト（男子）'!$W$34</f>
        <v/>
      </c>
      <c r="D122" s="697"/>
      <c r="E122" s="698"/>
      <c r="F122" s="62"/>
      <c r="G122" s="63"/>
      <c r="H122" s="61" t="s">
        <v>1</v>
      </c>
      <c r="I122" s="696" t="str">
        <f>'番編用リスト（男子）'!$W$34</f>
        <v/>
      </c>
      <c r="J122" s="697"/>
      <c r="K122" s="698"/>
      <c r="L122" s="58"/>
      <c r="M122" s="58"/>
      <c r="N122" s="61" t="s">
        <v>1</v>
      </c>
      <c r="O122" s="696" t="str">
        <f>'番編用リスト（男子）'!$W$34</f>
        <v/>
      </c>
      <c r="P122" s="697"/>
      <c r="Q122" s="698"/>
      <c r="R122" s="62"/>
      <c r="S122" s="63"/>
      <c r="T122" s="61" t="s">
        <v>1</v>
      </c>
      <c r="U122" s="696" t="str">
        <f>'番編用リスト（男子）'!$W$34</f>
        <v/>
      </c>
      <c r="V122" s="697"/>
      <c r="W122" s="698"/>
      <c r="X122" s="58"/>
      <c r="Y122" s="58"/>
      <c r="Z122" s="61" t="s">
        <v>1</v>
      </c>
      <c r="AA122" s="696" t="str">
        <f>'番編用リスト（男子）'!$W$34</f>
        <v/>
      </c>
      <c r="AB122" s="697"/>
      <c r="AC122" s="698"/>
      <c r="AD122" s="62"/>
      <c r="AE122" s="63"/>
      <c r="AF122" s="61" t="s">
        <v>1</v>
      </c>
      <c r="AG122" s="696" t="str">
        <f>'番編用リスト（男子）'!$W$34</f>
        <v/>
      </c>
      <c r="AH122" s="697"/>
      <c r="AI122" s="698"/>
      <c r="AJ122" s="58"/>
      <c r="AL122" s="695"/>
      <c r="AM122" s="695"/>
      <c r="AN122" s="695"/>
    </row>
    <row r="123" spans="1:40" ht="32.1" customHeight="1" x14ac:dyDescent="0.15">
      <c r="A123" s="58"/>
      <c r="B123" s="61" t="s">
        <v>28</v>
      </c>
      <c r="C123" s="699" t="str">
        <f>'番編用リスト（男子）'!$X$34</f>
        <v/>
      </c>
      <c r="D123" s="700"/>
      <c r="E123" s="701"/>
      <c r="F123" s="62"/>
      <c r="G123" s="63"/>
      <c r="H123" s="61" t="s">
        <v>28</v>
      </c>
      <c r="I123" s="699" t="str">
        <f>'番編用リスト（男子）'!$X$34</f>
        <v/>
      </c>
      <c r="J123" s="700"/>
      <c r="K123" s="701"/>
      <c r="L123" s="58"/>
      <c r="M123" s="58"/>
      <c r="N123" s="61" t="s">
        <v>28</v>
      </c>
      <c r="O123" s="699" t="str">
        <f>'番編用リスト（男子）'!$X$34</f>
        <v/>
      </c>
      <c r="P123" s="700"/>
      <c r="Q123" s="701"/>
      <c r="R123" s="62"/>
      <c r="S123" s="63"/>
      <c r="T123" s="61" t="s">
        <v>28</v>
      </c>
      <c r="U123" s="699" t="str">
        <f>'番編用リスト（男子）'!$X$34</f>
        <v/>
      </c>
      <c r="V123" s="700"/>
      <c r="W123" s="701"/>
      <c r="X123" s="58"/>
      <c r="Y123" s="58"/>
      <c r="Z123" s="61" t="s">
        <v>28</v>
      </c>
      <c r="AA123" s="699" t="str">
        <f>'番編用リスト（男子）'!$X$34</f>
        <v/>
      </c>
      <c r="AB123" s="700"/>
      <c r="AC123" s="701"/>
      <c r="AD123" s="62"/>
      <c r="AE123" s="63"/>
      <c r="AF123" s="61" t="s">
        <v>28</v>
      </c>
      <c r="AG123" s="699" t="str">
        <f>'番編用リスト（男子）'!$X$34</f>
        <v/>
      </c>
      <c r="AH123" s="700"/>
      <c r="AI123" s="701"/>
      <c r="AJ123" s="58"/>
      <c r="AL123" s="695"/>
      <c r="AM123" s="695"/>
      <c r="AN123" s="695"/>
    </row>
    <row r="124" spans="1:40" ht="32.1" customHeight="1" x14ac:dyDescent="0.15">
      <c r="A124" s="58"/>
      <c r="B124" s="61" t="s">
        <v>29</v>
      </c>
      <c r="C124" s="64">
        <f>'番編用リスト（男子）'!$AE$4</f>
        <v>0</v>
      </c>
      <c r="D124" s="61" t="s">
        <v>3</v>
      </c>
      <c r="E124" s="61" t="str">
        <f>'番編用リスト（男子）'!$Z$34</f>
        <v/>
      </c>
      <c r="F124" s="62"/>
      <c r="G124" s="63"/>
      <c r="H124" s="61" t="s">
        <v>29</v>
      </c>
      <c r="I124" s="64">
        <f>'番編用リスト（男子）'!$AE$4</f>
        <v>0</v>
      </c>
      <c r="J124" s="61" t="s">
        <v>35</v>
      </c>
      <c r="K124" s="61" t="str">
        <f>'番編用リスト（男子）'!$Z$34</f>
        <v/>
      </c>
      <c r="L124" s="58"/>
      <c r="M124" s="58"/>
      <c r="N124" s="61" t="s">
        <v>29</v>
      </c>
      <c r="O124" s="64">
        <f>'番編用リスト（男子）'!$AE$4</f>
        <v>0</v>
      </c>
      <c r="P124" s="61" t="s">
        <v>3</v>
      </c>
      <c r="Q124" s="61" t="str">
        <f>'番編用リスト（男子）'!$Z$34</f>
        <v/>
      </c>
      <c r="R124" s="62"/>
      <c r="S124" s="63"/>
      <c r="T124" s="61" t="s">
        <v>29</v>
      </c>
      <c r="U124" s="64">
        <f>'番編用リスト（男子）'!$AE$4</f>
        <v>0</v>
      </c>
      <c r="V124" s="61" t="s">
        <v>35</v>
      </c>
      <c r="W124" s="61" t="str">
        <f>'番編用リスト（男子）'!$Z$34</f>
        <v/>
      </c>
      <c r="X124" s="58"/>
      <c r="Y124" s="58"/>
      <c r="Z124" s="61" t="s">
        <v>29</v>
      </c>
      <c r="AA124" s="64">
        <f>'番編用リスト（男子）'!$AE$4</f>
        <v>0</v>
      </c>
      <c r="AB124" s="61" t="s">
        <v>3</v>
      </c>
      <c r="AC124" s="61" t="str">
        <f>'番編用リスト（男子）'!$Z$34</f>
        <v/>
      </c>
      <c r="AD124" s="62"/>
      <c r="AE124" s="63"/>
      <c r="AF124" s="61" t="s">
        <v>29</v>
      </c>
      <c r="AG124" s="64">
        <f>'番編用リスト（男子）'!$AE$4</f>
        <v>0</v>
      </c>
      <c r="AH124" s="61" t="s">
        <v>35</v>
      </c>
      <c r="AI124" s="61" t="str">
        <f>'番編用リスト（男子）'!$Z$34</f>
        <v/>
      </c>
      <c r="AJ124" s="58"/>
      <c r="AM124" s="59"/>
    </row>
    <row r="125" spans="1:40" ht="32.1" customHeight="1" x14ac:dyDescent="0.15">
      <c r="A125" s="58"/>
      <c r="B125" s="61" t="s">
        <v>30</v>
      </c>
      <c r="C125" s="702" t="str">
        <f>'番編用リスト（男子）'!$AC$34</f>
        <v/>
      </c>
      <c r="D125" s="703"/>
      <c r="E125" s="704"/>
      <c r="F125" s="62"/>
      <c r="G125" s="63"/>
      <c r="H125" s="61" t="s">
        <v>30</v>
      </c>
      <c r="I125" s="702" t="str">
        <f>'番編用リスト（男子）'!$AE$34</f>
        <v/>
      </c>
      <c r="J125" s="703"/>
      <c r="K125" s="704"/>
      <c r="L125" s="58"/>
      <c r="M125" s="58"/>
      <c r="N125" s="61" t="s">
        <v>30</v>
      </c>
      <c r="O125" s="702" t="str">
        <f>'番編用リスト（男子）'!$AG$34</f>
        <v/>
      </c>
      <c r="P125" s="703"/>
      <c r="Q125" s="704"/>
      <c r="R125" s="62"/>
      <c r="S125" s="63"/>
      <c r="T125" s="61" t="s">
        <v>30</v>
      </c>
      <c r="U125" s="702" t="str">
        <f>'番編用リスト（男子）'!$AI$34</f>
        <v/>
      </c>
      <c r="V125" s="703"/>
      <c r="W125" s="704"/>
      <c r="X125" s="58"/>
      <c r="Y125" s="58"/>
      <c r="Z125" s="61" t="s">
        <v>30</v>
      </c>
      <c r="AA125" s="705" t="str">
        <f>'番編用リスト（男子）'!$AK$34</f>
        <v/>
      </c>
      <c r="AB125" s="706"/>
      <c r="AC125" s="707"/>
      <c r="AD125" s="62"/>
      <c r="AE125" s="63"/>
      <c r="AF125" s="61" t="s">
        <v>30</v>
      </c>
      <c r="AG125" s="705" t="str">
        <f>'番編用リスト（男子）'!$AM$34</f>
        <v/>
      </c>
      <c r="AH125" s="706"/>
      <c r="AI125" s="707"/>
      <c r="AJ125" s="58"/>
      <c r="AL125" s="695"/>
      <c r="AM125" s="695"/>
      <c r="AN125" s="695"/>
    </row>
    <row r="126" spans="1:40" x14ac:dyDescent="0.15">
      <c r="A126" s="58"/>
      <c r="B126" s="65"/>
      <c r="C126" s="66"/>
      <c r="D126" s="66"/>
      <c r="E126" s="66"/>
      <c r="F126" s="67"/>
      <c r="G126" s="68"/>
      <c r="H126" s="65"/>
      <c r="I126" s="66"/>
      <c r="J126" s="66"/>
      <c r="K126" s="66"/>
      <c r="L126" s="66"/>
      <c r="M126" s="58"/>
      <c r="N126" s="65"/>
      <c r="O126" s="66"/>
      <c r="P126" s="66"/>
      <c r="Q126" s="66"/>
      <c r="R126" s="67"/>
      <c r="S126" s="68"/>
      <c r="T126" s="65"/>
      <c r="U126" s="66"/>
      <c r="V126" s="66"/>
      <c r="W126" s="66"/>
      <c r="X126" s="66"/>
      <c r="Y126" s="58"/>
      <c r="Z126" s="65"/>
      <c r="AA126" s="66"/>
      <c r="AB126" s="66"/>
      <c r="AC126" s="66"/>
      <c r="AD126" s="67"/>
      <c r="AE126" s="68"/>
      <c r="AF126" s="65"/>
      <c r="AG126" s="66"/>
      <c r="AH126" s="66"/>
      <c r="AI126" s="66"/>
      <c r="AJ126" s="66"/>
    </row>
    <row r="127" spans="1:40" x14ac:dyDescent="0.15">
      <c r="A127" s="58"/>
      <c r="B127" s="69"/>
      <c r="C127" s="70"/>
      <c r="D127" s="70"/>
      <c r="E127" s="70"/>
      <c r="F127" s="71"/>
      <c r="G127" s="72"/>
      <c r="H127" s="69"/>
      <c r="I127" s="70"/>
      <c r="J127" s="70"/>
      <c r="K127" s="70"/>
      <c r="L127" s="70"/>
      <c r="M127" s="58"/>
      <c r="N127" s="69"/>
      <c r="O127" s="70"/>
      <c r="P127" s="70"/>
      <c r="Q127" s="70"/>
      <c r="R127" s="71"/>
      <c r="S127" s="72"/>
      <c r="T127" s="69"/>
      <c r="U127" s="70"/>
      <c r="V127" s="70"/>
      <c r="W127" s="70"/>
      <c r="X127" s="70"/>
      <c r="Y127" s="58"/>
      <c r="Z127" s="69"/>
      <c r="AA127" s="70"/>
      <c r="AB127" s="70"/>
      <c r="AC127" s="70"/>
      <c r="AD127" s="71"/>
      <c r="AE127" s="72"/>
      <c r="AF127" s="69"/>
      <c r="AG127" s="70"/>
      <c r="AH127" s="70"/>
      <c r="AI127" s="70"/>
      <c r="AJ127" s="70"/>
    </row>
    <row r="128" spans="1:40" ht="32.1" customHeight="1" x14ac:dyDescent="0.15">
      <c r="A128" s="58"/>
      <c r="B128" s="61" t="s">
        <v>27</v>
      </c>
      <c r="C128" s="692" t="str">
        <f>'番編用リスト（男子）'!$AB$35</f>
        <v/>
      </c>
      <c r="D128" s="693"/>
      <c r="E128" s="694"/>
      <c r="F128" s="62"/>
      <c r="G128" s="63"/>
      <c r="H128" s="61" t="s">
        <v>27</v>
      </c>
      <c r="I128" s="692" t="str">
        <f>'番編用リスト（男子）'!$AD$35</f>
        <v/>
      </c>
      <c r="J128" s="693"/>
      <c r="K128" s="694"/>
      <c r="L128" s="58"/>
      <c r="M128" s="58"/>
      <c r="N128" s="61" t="s">
        <v>27</v>
      </c>
      <c r="O128" s="692" t="str">
        <f>'番編用リスト（男子）'!$AF$35</f>
        <v/>
      </c>
      <c r="P128" s="693"/>
      <c r="Q128" s="694"/>
      <c r="R128" s="62"/>
      <c r="S128" s="63"/>
      <c r="T128" s="61" t="s">
        <v>27</v>
      </c>
      <c r="U128" s="692" t="str">
        <f>'番編用リスト（男子）'!$AH$35</f>
        <v/>
      </c>
      <c r="V128" s="693"/>
      <c r="W128" s="694"/>
      <c r="X128" s="58"/>
      <c r="Y128" s="58"/>
      <c r="Z128" s="61" t="s">
        <v>27</v>
      </c>
      <c r="AA128" s="692" t="str">
        <f>'番編用リスト（男子）'!$AJ$35</f>
        <v/>
      </c>
      <c r="AB128" s="693"/>
      <c r="AC128" s="694"/>
      <c r="AD128" s="62"/>
      <c r="AE128" s="63"/>
      <c r="AF128" s="61" t="s">
        <v>27</v>
      </c>
      <c r="AG128" s="692" t="str">
        <f>'番編用リスト（男子）'!$AL$35</f>
        <v/>
      </c>
      <c r="AH128" s="693"/>
      <c r="AI128" s="694"/>
      <c r="AJ128" s="58"/>
      <c r="AL128" s="695"/>
      <c r="AM128" s="695"/>
      <c r="AN128" s="695"/>
    </row>
    <row r="129" spans="1:40" ht="32.1" customHeight="1" x14ac:dyDescent="0.15">
      <c r="A129" s="58"/>
      <c r="B129" s="61" t="s">
        <v>1</v>
      </c>
      <c r="C129" s="696" t="str">
        <f>'番編用リスト（男子）'!$W$35</f>
        <v/>
      </c>
      <c r="D129" s="697"/>
      <c r="E129" s="698"/>
      <c r="F129" s="62"/>
      <c r="G129" s="63"/>
      <c r="H129" s="61" t="s">
        <v>1</v>
      </c>
      <c r="I129" s="696" t="str">
        <f>'番編用リスト（男子）'!$W$35</f>
        <v/>
      </c>
      <c r="J129" s="697"/>
      <c r="K129" s="698"/>
      <c r="L129" s="58"/>
      <c r="M129" s="58"/>
      <c r="N129" s="61" t="s">
        <v>1</v>
      </c>
      <c r="O129" s="696" t="str">
        <f>'番編用リスト（男子）'!$W$35</f>
        <v/>
      </c>
      <c r="P129" s="697"/>
      <c r="Q129" s="698"/>
      <c r="R129" s="62"/>
      <c r="S129" s="63"/>
      <c r="T129" s="61" t="s">
        <v>1</v>
      </c>
      <c r="U129" s="696" t="str">
        <f>'番編用リスト（男子）'!$W$35</f>
        <v/>
      </c>
      <c r="V129" s="697"/>
      <c r="W129" s="698"/>
      <c r="X129" s="58"/>
      <c r="Y129" s="58"/>
      <c r="Z129" s="61" t="s">
        <v>1</v>
      </c>
      <c r="AA129" s="696" t="str">
        <f>'番編用リスト（男子）'!$W$35</f>
        <v/>
      </c>
      <c r="AB129" s="697"/>
      <c r="AC129" s="698"/>
      <c r="AD129" s="62"/>
      <c r="AE129" s="63"/>
      <c r="AF129" s="61" t="s">
        <v>1</v>
      </c>
      <c r="AG129" s="696" t="str">
        <f>'番編用リスト（男子）'!$W$35</f>
        <v/>
      </c>
      <c r="AH129" s="697"/>
      <c r="AI129" s="698"/>
      <c r="AJ129" s="58"/>
      <c r="AL129" s="695"/>
      <c r="AM129" s="695"/>
      <c r="AN129" s="695"/>
    </row>
    <row r="130" spans="1:40" ht="32.1" customHeight="1" x14ac:dyDescent="0.15">
      <c r="A130" s="58"/>
      <c r="B130" s="61" t="s">
        <v>28</v>
      </c>
      <c r="C130" s="699" t="str">
        <f>'番編用リスト（男子）'!$X$35</f>
        <v/>
      </c>
      <c r="D130" s="700"/>
      <c r="E130" s="701"/>
      <c r="F130" s="62"/>
      <c r="G130" s="63"/>
      <c r="H130" s="61" t="s">
        <v>28</v>
      </c>
      <c r="I130" s="699" t="str">
        <f>'番編用リスト（男子）'!$X$35</f>
        <v/>
      </c>
      <c r="J130" s="700"/>
      <c r="K130" s="701"/>
      <c r="L130" s="58"/>
      <c r="M130" s="58"/>
      <c r="N130" s="61" t="s">
        <v>28</v>
      </c>
      <c r="O130" s="699" t="str">
        <f>'番編用リスト（男子）'!$X$35</f>
        <v/>
      </c>
      <c r="P130" s="700"/>
      <c r="Q130" s="701"/>
      <c r="R130" s="62"/>
      <c r="S130" s="63"/>
      <c r="T130" s="61" t="s">
        <v>28</v>
      </c>
      <c r="U130" s="699" t="str">
        <f>'番編用リスト（男子）'!$X$35</f>
        <v/>
      </c>
      <c r="V130" s="700"/>
      <c r="W130" s="701"/>
      <c r="X130" s="58"/>
      <c r="Y130" s="58"/>
      <c r="Z130" s="61" t="s">
        <v>28</v>
      </c>
      <c r="AA130" s="699" t="str">
        <f>'番編用リスト（男子）'!$X$35</f>
        <v/>
      </c>
      <c r="AB130" s="700"/>
      <c r="AC130" s="701"/>
      <c r="AD130" s="62"/>
      <c r="AE130" s="63"/>
      <c r="AF130" s="61" t="s">
        <v>28</v>
      </c>
      <c r="AG130" s="699" t="str">
        <f>'番編用リスト（男子）'!$X$35</f>
        <v/>
      </c>
      <c r="AH130" s="700"/>
      <c r="AI130" s="701"/>
      <c r="AJ130" s="58"/>
      <c r="AL130" s="695"/>
      <c r="AM130" s="695"/>
      <c r="AN130" s="695"/>
    </row>
    <row r="131" spans="1:40" ht="32.1" customHeight="1" x14ac:dyDescent="0.15">
      <c r="A131" s="58"/>
      <c r="B131" s="61" t="s">
        <v>29</v>
      </c>
      <c r="C131" s="64">
        <f>'番編用リスト（男子）'!$AE$4</f>
        <v>0</v>
      </c>
      <c r="D131" s="61" t="s">
        <v>3</v>
      </c>
      <c r="E131" s="61" t="str">
        <f>'番編用リスト（男子）'!$Z$35</f>
        <v/>
      </c>
      <c r="F131" s="62"/>
      <c r="G131" s="63"/>
      <c r="H131" s="61" t="s">
        <v>29</v>
      </c>
      <c r="I131" s="64">
        <f>'番編用リスト（男子）'!$AE$4</f>
        <v>0</v>
      </c>
      <c r="J131" s="61" t="s">
        <v>35</v>
      </c>
      <c r="K131" s="61" t="str">
        <f>'番編用リスト（男子）'!$Z$35</f>
        <v/>
      </c>
      <c r="L131" s="58"/>
      <c r="M131" s="58"/>
      <c r="N131" s="61" t="s">
        <v>29</v>
      </c>
      <c r="O131" s="64">
        <f>'番編用リスト（男子）'!$AE$4</f>
        <v>0</v>
      </c>
      <c r="P131" s="61" t="s">
        <v>3</v>
      </c>
      <c r="Q131" s="61" t="str">
        <f>'番編用リスト（男子）'!$Z$35</f>
        <v/>
      </c>
      <c r="R131" s="62"/>
      <c r="S131" s="63"/>
      <c r="T131" s="61" t="s">
        <v>29</v>
      </c>
      <c r="U131" s="64">
        <f>'番編用リスト（男子）'!$AE$4</f>
        <v>0</v>
      </c>
      <c r="V131" s="61" t="s">
        <v>35</v>
      </c>
      <c r="W131" s="61" t="str">
        <f>'番編用リスト（男子）'!$Z$35</f>
        <v/>
      </c>
      <c r="X131" s="58"/>
      <c r="Y131" s="58"/>
      <c r="Z131" s="61" t="s">
        <v>29</v>
      </c>
      <c r="AA131" s="64">
        <f>'番編用リスト（男子）'!$AE$4</f>
        <v>0</v>
      </c>
      <c r="AB131" s="61" t="s">
        <v>3</v>
      </c>
      <c r="AC131" s="61" t="str">
        <f>'番編用リスト（男子）'!$Z$35</f>
        <v/>
      </c>
      <c r="AD131" s="62"/>
      <c r="AE131" s="63"/>
      <c r="AF131" s="61" t="s">
        <v>29</v>
      </c>
      <c r="AG131" s="64">
        <f>'番編用リスト（男子）'!$AE$4</f>
        <v>0</v>
      </c>
      <c r="AH131" s="61" t="s">
        <v>35</v>
      </c>
      <c r="AI131" s="61" t="str">
        <f>'番編用リスト（男子）'!$Z$35</f>
        <v/>
      </c>
      <c r="AJ131" s="58"/>
      <c r="AM131" s="59"/>
    </row>
    <row r="132" spans="1:40" ht="32.1" customHeight="1" x14ac:dyDescent="0.15">
      <c r="A132" s="58"/>
      <c r="B132" s="61" t="s">
        <v>30</v>
      </c>
      <c r="C132" s="702" t="str">
        <f>'番編用リスト（男子）'!$AC$35</f>
        <v/>
      </c>
      <c r="D132" s="703"/>
      <c r="E132" s="704"/>
      <c r="F132" s="62"/>
      <c r="G132" s="63"/>
      <c r="H132" s="61" t="s">
        <v>30</v>
      </c>
      <c r="I132" s="702" t="str">
        <f>'番編用リスト（男子）'!$AE$35</f>
        <v/>
      </c>
      <c r="J132" s="703"/>
      <c r="K132" s="704"/>
      <c r="L132" s="58"/>
      <c r="M132" s="58"/>
      <c r="N132" s="61" t="s">
        <v>30</v>
      </c>
      <c r="O132" s="702" t="str">
        <f>'番編用リスト（男子）'!$AG$35</f>
        <v/>
      </c>
      <c r="P132" s="703"/>
      <c r="Q132" s="704"/>
      <c r="R132" s="62"/>
      <c r="S132" s="63"/>
      <c r="T132" s="61" t="s">
        <v>30</v>
      </c>
      <c r="U132" s="702" t="str">
        <f>'番編用リスト（男子）'!$AI$35</f>
        <v/>
      </c>
      <c r="V132" s="703"/>
      <c r="W132" s="704"/>
      <c r="X132" s="58"/>
      <c r="Y132" s="58"/>
      <c r="Z132" s="61" t="s">
        <v>30</v>
      </c>
      <c r="AA132" s="705" t="str">
        <f>'番編用リスト（男子）'!$AK$35</f>
        <v/>
      </c>
      <c r="AB132" s="706"/>
      <c r="AC132" s="707"/>
      <c r="AD132" s="62"/>
      <c r="AE132" s="63"/>
      <c r="AF132" s="61" t="s">
        <v>30</v>
      </c>
      <c r="AG132" s="705" t="str">
        <f>'番編用リスト（男子）'!$AM$35</f>
        <v/>
      </c>
      <c r="AH132" s="706"/>
      <c r="AI132" s="707"/>
      <c r="AJ132" s="58"/>
      <c r="AL132" s="695"/>
      <c r="AM132" s="695"/>
      <c r="AN132" s="695"/>
    </row>
    <row r="133" spans="1:40" x14ac:dyDescent="0.15">
      <c r="A133" s="58"/>
      <c r="B133" s="65"/>
      <c r="C133" s="66"/>
      <c r="D133" s="66"/>
      <c r="E133" s="66"/>
      <c r="F133" s="67"/>
      <c r="G133" s="68"/>
      <c r="H133" s="65"/>
      <c r="I133" s="66"/>
      <c r="J133" s="66"/>
      <c r="K133" s="66"/>
      <c r="L133" s="66"/>
      <c r="M133" s="58"/>
      <c r="N133" s="65"/>
      <c r="O133" s="66"/>
      <c r="P133" s="66"/>
      <c r="Q133" s="66"/>
      <c r="R133" s="67"/>
      <c r="S133" s="68"/>
      <c r="T133" s="65"/>
      <c r="U133" s="66"/>
      <c r="V133" s="66"/>
      <c r="W133" s="66"/>
      <c r="X133" s="66"/>
      <c r="Y133" s="58"/>
      <c r="Z133" s="65"/>
      <c r="AA133" s="66"/>
      <c r="AB133" s="66"/>
      <c r="AC133" s="66"/>
      <c r="AD133" s="67"/>
      <c r="AE133" s="68"/>
      <c r="AF133" s="65"/>
      <c r="AG133" s="66"/>
      <c r="AH133" s="66"/>
      <c r="AI133" s="66"/>
      <c r="AJ133" s="66"/>
    </row>
    <row r="134" spans="1:40" x14ac:dyDescent="0.15">
      <c r="A134" s="58"/>
      <c r="B134" s="69"/>
      <c r="C134" s="70"/>
      <c r="D134" s="70"/>
      <c r="E134" s="70"/>
      <c r="F134" s="71"/>
      <c r="G134" s="72"/>
      <c r="H134" s="69"/>
      <c r="I134" s="70"/>
      <c r="J134" s="70"/>
      <c r="K134" s="70"/>
      <c r="L134" s="70"/>
      <c r="M134" s="58"/>
      <c r="N134" s="69"/>
      <c r="O134" s="70"/>
      <c r="P134" s="70"/>
      <c r="Q134" s="70"/>
      <c r="R134" s="71"/>
      <c r="S134" s="72"/>
      <c r="T134" s="69"/>
      <c r="U134" s="70"/>
      <c r="V134" s="70"/>
      <c r="W134" s="70"/>
      <c r="X134" s="70"/>
      <c r="Y134" s="58"/>
      <c r="Z134" s="69"/>
      <c r="AA134" s="70"/>
      <c r="AB134" s="70"/>
      <c r="AC134" s="70"/>
      <c r="AD134" s="71"/>
      <c r="AE134" s="72"/>
      <c r="AF134" s="69"/>
      <c r="AG134" s="70"/>
      <c r="AH134" s="70"/>
      <c r="AI134" s="70"/>
      <c r="AJ134" s="70"/>
    </row>
    <row r="135" spans="1:40" ht="32.1" customHeight="1" x14ac:dyDescent="0.15">
      <c r="A135" s="58"/>
      <c r="B135" s="61" t="s">
        <v>27</v>
      </c>
      <c r="C135" s="692" t="str">
        <f>'番編用リスト（男子）'!$AB$36</f>
        <v/>
      </c>
      <c r="D135" s="693"/>
      <c r="E135" s="694"/>
      <c r="F135" s="62"/>
      <c r="G135" s="63"/>
      <c r="H135" s="61" t="s">
        <v>27</v>
      </c>
      <c r="I135" s="692" t="str">
        <f>'番編用リスト（男子）'!$AD$36</f>
        <v/>
      </c>
      <c r="J135" s="693"/>
      <c r="K135" s="694"/>
      <c r="L135" s="58"/>
      <c r="M135" s="58"/>
      <c r="N135" s="61" t="s">
        <v>27</v>
      </c>
      <c r="O135" s="692" t="str">
        <f>'番編用リスト（男子）'!$AF$36</f>
        <v/>
      </c>
      <c r="P135" s="693"/>
      <c r="Q135" s="694"/>
      <c r="R135" s="62"/>
      <c r="S135" s="63"/>
      <c r="T135" s="61" t="s">
        <v>27</v>
      </c>
      <c r="U135" s="692" t="str">
        <f>'番編用リスト（男子）'!$AH$36</f>
        <v/>
      </c>
      <c r="V135" s="693"/>
      <c r="W135" s="694"/>
      <c r="X135" s="58"/>
      <c r="Y135" s="58"/>
      <c r="Z135" s="61" t="s">
        <v>27</v>
      </c>
      <c r="AA135" s="692" t="str">
        <f>'番編用リスト（男子）'!$AJ$36</f>
        <v/>
      </c>
      <c r="AB135" s="693"/>
      <c r="AC135" s="694"/>
      <c r="AD135" s="62"/>
      <c r="AE135" s="63"/>
      <c r="AF135" s="61" t="s">
        <v>27</v>
      </c>
      <c r="AG135" s="692" t="str">
        <f>'番編用リスト（男子）'!$AL$36</f>
        <v/>
      </c>
      <c r="AH135" s="693"/>
      <c r="AI135" s="694"/>
      <c r="AJ135" s="58"/>
      <c r="AL135" s="695"/>
      <c r="AM135" s="695"/>
      <c r="AN135" s="695"/>
    </row>
    <row r="136" spans="1:40" ht="32.1" customHeight="1" x14ac:dyDescent="0.15">
      <c r="A136" s="58"/>
      <c r="B136" s="61" t="s">
        <v>1</v>
      </c>
      <c r="C136" s="696" t="str">
        <f>'番編用リスト（男子）'!$W$36</f>
        <v/>
      </c>
      <c r="D136" s="697"/>
      <c r="E136" s="698"/>
      <c r="F136" s="62"/>
      <c r="G136" s="63"/>
      <c r="H136" s="61" t="s">
        <v>1</v>
      </c>
      <c r="I136" s="696" t="str">
        <f>'番編用リスト（男子）'!$W$36</f>
        <v/>
      </c>
      <c r="J136" s="697"/>
      <c r="K136" s="698"/>
      <c r="L136" s="58"/>
      <c r="M136" s="58"/>
      <c r="N136" s="61" t="s">
        <v>1</v>
      </c>
      <c r="O136" s="696" t="str">
        <f>'番編用リスト（男子）'!$W$36</f>
        <v/>
      </c>
      <c r="P136" s="697"/>
      <c r="Q136" s="698"/>
      <c r="R136" s="62"/>
      <c r="S136" s="63"/>
      <c r="T136" s="61" t="s">
        <v>1</v>
      </c>
      <c r="U136" s="696" t="str">
        <f>'番編用リスト（男子）'!$W$36</f>
        <v/>
      </c>
      <c r="V136" s="697"/>
      <c r="W136" s="698"/>
      <c r="X136" s="58"/>
      <c r="Y136" s="58"/>
      <c r="Z136" s="61" t="s">
        <v>1</v>
      </c>
      <c r="AA136" s="696" t="str">
        <f>'番編用リスト（男子）'!$W$36</f>
        <v/>
      </c>
      <c r="AB136" s="697"/>
      <c r="AC136" s="698"/>
      <c r="AD136" s="62"/>
      <c r="AE136" s="63"/>
      <c r="AF136" s="61" t="s">
        <v>1</v>
      </c>
      <c r="AG136" s="696" t="str">
        <f>'番編用リスト（男子）'!$W$36</f>
        <v/>
      </c>
      <c r="AH136" s="697"/>
      <c r="AI136" s="698"/>
      <c r="AJ136" s="58"/>
      <c r="AL136" s="695"/>
      <c r="AM136" s="695"/>
      <c r="AN136" s="695"/>
    </row>
    <row r="137" spans="1:40" ht="32.1" customHeight="1" x14ac:dyDescent="0.15">
      <c r="A137" s="58"/>
      <c r="B137" s="61" t="s">
        <v>28</v>
      </c>
      <c r="C137" s="699" t="str">
        <f>'番編用リスト（男子）'!$X$36</f>
        <v/>
      </c>
      <c r="D137" s="700"/>
      <c r="E137" s="701"/>
      <c r="F137" s="62"/>
      <c r="G137" s="63"/>
      <c r="H137" s="61" t="s">
        <v>28</v>
      </c>
      <c r="I137" s="699" t="str">
        <f>'番編用リスト（男子）'!$X$36</f>
        <v/>
      </c>
      <c r="J137" s="700"/>
      <c r="K137" s="701"/>
      <c r="L137" s="58"/>
      <c r="M137" s="58"/>
      <c r="N137" s="61" t="s">
        <v>28</v>
      </c>
      <c r="O137" s="699" t="str">
        <f>'番編用リスト（男子）'!$X$36</f>
        <v/>
      </c>
      <c r="P137" s="700"/>
      <c r="Q137" s="701"/>
      <c r="R137" s="62"/>
      <c r="S137" s="63"/>
      <c r="T137" s="61" t="s">
        <v>28</v>
      </c>
      <c r="U137" s="699" t="str">
        <f>'番編用リスト（男子）'!$X$36</f>
        <v/>
      </c>
      <c r="V137" s="700"/>
      <c r="W137" s="701"/>
      <c r="X137" s="58"/>
      <c r="Y137" s="58"/>
      <c r="Z137" s="61" t="s">
        <v>28</v>
      </c>
      <c r="AA137" s="699" t="str">
        <f>'番編用リスト（男子）'!$X$36</f>
        <v/>
      </c>
      <c r="AB137" s="700"/>
      <c r="AC137" s="701"/>
      <c r="AD137" s="62"/>
      <c r="AE137" s="63"/>
      <c r="AF137" s="61" t="s">
        <v>28</v>
      </c>
      <c r="AG137" s="699" t="str">
        <f>'番編用リスト（男子）'!$X$36</f>
        <v/>
      </c>
      <c r="AH137" s="700"/>
      <c r="AI137" s="701"/>
      <c r="AJ137" s="58"/>
      <c r="AL137" s="695"/>
      <c r="AM137" s="695"/>
      <c r="AN137" s="695"/>
    </row>
    <row r="138" spans="1:40" ht="32.1" customHeight="1" x14ac:dyDescent="0.15">
      <c r="A138" s="58"/>
      <c r="B138" s="61" t="s">
        <v>29</v>
      </c>
      <c r="C138" s="64">
        <f>'番編用リスト（男子）'!$AE$4</f>
        <v>0</v>
      </c>
      <c r="D138" s="61" t="s">
        <v>3</v>
      </c>
      <c r="E138" s="61" t="str">
        <f>'番編用リスト（男子）'!$Z$36</f>
        <v/>
      </c>
      <c r="F138" s="62"/>
      <c r="G138" s="63"/>
      <c r="H138" s="61" t="s">
        <v>29</v>
      </c>
      <c r="I138" s="64">
        <f>'番編用リスト（男子）'!$AE$4</f>
        <v>0</v>
      </c>
      <c r="J138" s="61" t="s">
        <v>35</v>
      </c>
      <c r="K138" s="61" t="str">
        <f>'番編用リスト（男子）'!$Z$36</f>
        <v/>
      </c>
      <c r="L138" s="58"/>
      <c r="M138" s="58"/>
      <c r="N138" s="61" t="s">
        <v>29</v>
      </c>
      <c r="O138" s="64">
        <f>'番編用リスト（男子）'!$AE$4</f>
        <v>0</v>
      </c>
      <c r="P138" s="61" t="s">
        <v>3</v>
      </c>
      <c r="Q138" s="61" t="str">
        <f>'番編用リスト（男子）'!$Z$36</f>
        <v/>
      </c>
      <c r="R138" s="62"/>
      <c r="S138" s="63"/>
      <c r="T138" s="61" t="s">
        <v>29</v>
      </c>
      <c r="U138" s="64">
        <f>'番編用リスト（男子）'!$AE$4</f>
        <v>0</v>
      </c>
      <c r="V138" s="61" t="s">
        <v>35</v>
      </c>
      <c r="W138" s="61" t="str">
        <f>'番編用リスト（男子）'!$Z$36</f>
        <v/>
      </c>
      <c r="X138" s="58"/>
      <c r="Y138" s="58"/>
      <c r="Z138" s="61" t="s">
        <v>29</v>
      </c>
      <c r="AA138" s="64">
        <f>'番編用リスト（男子）'!$AE$4</f>
        <v>0</v>
      </c>
      <c r="AB138" s="61" t="s">
        <v>3</v>
      </c>
      <c r="AC138" s="61" t="str">
        <f>'番編用リスト（男子）'!$Z$36</f>
        <v/>
      </c>
      <c r="AD138" s="62"/>
      <c r="AE138" s="63"/>
      <c r="AF138" s="61" t="s">
        <v>29</v>
      </c>
      <c r="AG138" s="64">
        <f>'番編用リスト（男子）'!$AE$4</f>
        <v>0</v>
      </c>
      <c r="AH138" s="61" t="s">
        <v>35</v>
      </c>
      <c r="AI138" s="61" t="str">
        <f>'番編用リスト（男子）'!$Z$36</f>
        <v/>
      </c>
      <c r="AJ138" s="58"/>
      <c r="AM138" s="59"/>
    </row>
    <row r="139" spans="1:40" ht="32.1" customHeight="1" x14ac:dyDescent="0.15">
      <c r="A139" s="58"/>
      <c r="B139" s="61" t="s">
        <v>30</v>
      </c>
      <c r="C139" s="702" t="str">
        <f>'番編用リスト（男子）'!$AC$36</f>
        <v/>
      </c>
      <c r="D139" s="703"/>
      <c r="E139" s="704"/>
      <c r="F139" s="62"/>
      <c r="G139" s="63"/>
      <c r="H139" s="61" t="s">
        <v>30</v>
      </c>
      <c r="I139" s="702" t="str">
        <f>'番編用リスト（男子）'!$AE$36</f>
        <v/>
      </c>
      <c r="J139" s="703"/>
      <c r="K139" s="704"/>
      <c r="L139" s="58"/>
      <c r="M139" s="58"/>
      <c r="N139" s="61" t="s">
        <v>30</v>
      </c>
      <c r="O139" s="702" t="str">
        <f>'番編用リスト（男子）'!$AG$36</f>
        <v/>
      </c>
      <c r="P139" s="703"/>
      <c r="Q139" s="704"/>
      <c r="R139" s="62"/>
      <c r="S139" s="63"/>
      <c r="T139" s="61" t="s">
        <v>30</v>
      </c>
      <c r="U139" s="702" t="str">
        <f>'番編用リスト（男子）'!$AI$36</f>
        <v/>
      </c>
      <c r="V139" s="703"/>
      <c r="W139" s="704"/>
      <c r="X139" s="58"/>
      <c r="Y139" s="58"/>
      <c r="Z139" s="61" t="s">
        <v>30</v>
      </c>
      <c r="AA139" s="705" t="str">
        <f>'番編用リスト（男子）'!$AK$36</f>
        <v/>
      </c>
      <c r="AB139" s="706"/>
      <c r="AC139" s="707"/>
      <c r="AD139" s="62"/>
      <c r="AE139" s="63"/>
      <c r="AF139" s="61" t="s">
        <v>30</v>
      </c>
      <c r="AG139" s="705" t="str">
        <f>'番編用リスト（男子）'!$AM$36</f>
        <v/>
      </c>
      <c r="AH139" s="706"/>
      <c r="AI139" s="707"/>
      <c r="AJ139" s="58"/>
      <c r="AL139" s="695"/>
      <c r="AM139" s="695"/>
      <c r="AN139" s="695"/>
    </row>
    <row r="140" spans="1:40" ht="18.75" customHeight="1" x14ac:dyDescent="0.15">
      <c r="A140" s="58"/>
      <c r="B140" s="119"/>
      <c r="C140" s="58"/>
      <c r="D140" s="58"/>
      <c r="E140" s="58"/>
      <c r="F140" s="58"/>
      <c r="G140" s="68"/>
      <c r="H140" s="119"/>
      <c r="I140" s="58"/>
      <c r="J140" s="58"/>
      <c r="K140" s="58"/>
      <c r="L140" s="58"/>
      <c r="M140" s="58"/>
      <c r="N140" s="119"/>
      <c r="O140" s="58"/>
      <c r="P140" s="58"/>
      <c r="Q140" s="58"/>
      <c r="R140" s="58"/>
      <c r="S140" s="68"/>
      <c r="T140" s="119"/>
      <c r="U140" s="58"/>
      <c r="V140" s="58"/>
      <c r="W140" s="58"/>
      <c r="X140" s="58"/>
      <c r="Y140" s="58"/>
      <c r="Z140" s="119"/>
      <c r="AA140" s="58"/>
      <c r="AB140" s="58"/>
      <c r="AC140" s="58"/>
      <c r="AD140" s="58"/>
      <c r="AE140" s="68"/>
      <c r="AF140" s="119"/>
      <c r="AG140" s="58"/>
      <c r="AH140" s="58"/>
      <c r="AI140" s="58"/>
      <c r="AJ140" s="58"/>
      <c r="AL140" s="695"/>
      <c r="AM140" s="695"/>
      <c r="AN140" s="695"/>
    </row>
    <row r="141" spans="1:40" ht="18.75" customHeight="1" x14ac:dyDescent="0.15">
      <c r="A141" s="58"/>
      <c r="B141" s="119"/>
      <c r="C141" s="58"/>
      <c r="D141" s="58"/>
      <c r="E141" s="58"/>
      <c r="F141" s="58"/>
      <c r="G141" s="58"/>
      <c r="H141" s="119"/>
      <c r="I141" s="58"/>
      <c r="J141" s="58"/>
      <c r="K141" s="58"/>
      <c r="L141" s="58"/>
      <c r="M141" s="58"/>
      <c r="N141" s="119"/>
      <c r="O141" s="58"/>
      <c r="P141" s="58"/>
      <c r="Q141" s="58"/>
      <c r="R141" s="58"/>
      <c r="S141" s="58"/>
      <c r="T141" s="119"/>
      <c r="U141" s="58"/>
      <c r="V141" s="58"/>
      <c r="W141" s="58"/>
      <c r="X141" s="58"/>
      <c r="Y141" s="58"/>
      <c r="Z141" s="119"/>
      <c r="AA141" s="58"/>
      <c r="AB141" s="58"/>
      <c r="AC141" s="58"/>
      <c r="AD141" s="58"/>
      <c r="AE141" s="58"/>
      <c r="AF141" s="119"/>
      <c r="AG141" s="58"/>
      <c r="AH141" s="58"/>
      <c r="AI141" s="58"/>
      <c r="AJ141" s="58"/>
    </row>
    <row r="142" spans="1:40" ht="32.1" customHeight="1" x14ac:dyDescent="0.15">
      <c r="A142" s="58"/>
      <c r="B142" s="61" t="s">
        <v>27</v>
      </c>
      <c r="C142" s="692" t="str">
        <f>'番編用リスト（男子）'!$AB$37</f>
        <v/>
      </c>
      <c r="D142" s="693"/>
      <c r="E142" s="694"/>
      <c r="F142" s="62"/>
      <c r="G142" s="63"/>
      <c r="H142" s="61" t="s">
        <v>27</v>
      </c>
      <c r="I142" s="692" t="str">
        <f>'番編用リスト（男子）'!$AD$37</f>
        <v/>
      </c>
      <c r="J142" s="693"/>
      <c r="K142" s="694"/>
      <c r="L142" s="58"/>
      <c r="M142" s="58"/>
      <c r="N142" s="61" t="s">
        <v>27</v>
      </c>
      <c r="O142" s="692" t="str">
        <f>'番編用リスト（男子）'!$AF$37</f>
        <v/>
      </c>
      <c r="P142" s="693"/>
      <c r="Q142" s="694"/>
      <c r="R142" s="62"/>
      <c r="S142" s="63"/>
      <c r="T142" s="61" t="s">
        <v>27</v>
      </c>
      <c r="U142" s="692" t="str">
        <f>'番編用リスト（男子）'!$AH$37</f>
        <v/>
      </c>
      <c r="V142" s="693"/>
      <c r="W142" s="694"/>
      <c r="X142" s="58"/>
      <c r="Y142" s="58"/>
      <c r="Z142" s="61" t="s">
        <v>27</v>
      </c>
      <c r="AA142" s="692" t="str">
        <f>'番編用リスト（男子）'!$AJ$37</f>
        <v/>
      </c>
      <c r="AB142" s="693"/>
      <c r="AC142" s="694"/>
      <c r="AD142" s="62"/>
      <c r="AE142" s="63"/>
      <c r="AF142" s="61" t="s">
        <v>27</v>
      </c>
      <c r="AG142" s="692" t="str">
        <f>'番編用リスト（男子）'!$AL$37</f>
        <v/>
      </c>
      <c r="AH142" s="693"/>
      <c r="AI142" s="694"/>
      <c r="AJ142" s="58"/>
      <c r="AL142" s="695"/>
      <c r="AM142" s="695"/>
      <c r="AN142" s="695"/>
    </row>
    <row r="143" spans="1:40" ht="32.1" customHeight="1" x14ac:dyDescent="0.15">
      <c r="A143" s="58"/>
      <c r="B143" s="61" t="s">
        <v>1</v>
      </c>
      <c r="C143" s="696" t="str">
        <f>'番編用リスト（男子）'!$W$37</f>
        <v/>
      </c>
      <c r="D143" s="697"/>
      <c r="E143" s="698"/>
      <c r="F143" s="62"/>
      <c r="G143" s="63"/>
      <c r="H143" s="61" t="s">
        <v>1</v>
      </c>
      <c r="I143" s="696" t="str">
        <f>'番編用リスト（男子）'!$W$37</f>
        <v/>
      </c>
      <c r="J143" s="697"/>
      <c r="K143" s="698"/>
      <c r="L143" s="58"/>
      <c r="M143" s="58"/>
      <c r="N143" s="61" t="s">
        <v>1</v>
      </c>
      <c r="O143" s="696" t="str">
        <f>'番編用リスト（男子）'!$W$37</f>
        <v/>
      </c>
      <c r="P143" s="697"/>
      <c r="Q143" s="698"/>
      <c r="R143" s="62"/>
      <c r="S143" s="63"/>
      <c r="T143" s="61" t="s">
        <v>1</v>
      </c>
      <c r="U143" s="696" t="str">
        <f>'番編用リスト（男子）'!$W$37</f>
        <v/>
      </c>
      <c r="V143" s="697"/>
      <c r="W143" s="698"/>
      <c r="X143" s="58"/>
      <c r="Y143" s="58"/>
      <c r="Z143" s="61" t="s">
        <v>1</v>
      </c>
      <c r="AA143" s="696" t="str">
        <f>'番編用リスト（男子）'!$W$37</f>
        <v/>
      </c>
      <c r="AB143" s="697"/>
      <c r="AC143" s="698"/>
      <c r="AD143" s="62"/>
      <c r="AE143" s="63"/>
      <c r="AF143" s="61" t="s">
        <v>1</v>
      </c>
      <c r="AG143" s="696" t="str">
        <f>'番編用リスト（男子）'!$W$37</f>
        <v/>
      </c>
      <c r="AH143" s="697"/>
      <c r="AI143" s="698"/>
      <c r="AJ143" s="58"/>
      <c r="AL143" s="695"/>
      <c r="AM143" s="695"/>
      <c r="AN143" s="695"/>
    </row>
    <row r="144" spans="1:40" ht="32.1" customHeight="1" x14ac:dyDescent="0.15">
      <c r="A144" s="58"/>
      <c r="B144" s="61" t="s">
        <v>28</v>
      </c>
      <c r="C144" s="699" t="str">
        <f>'番編用リスト（男子）'!$X$37</f>
        <v/>
      </c>
      <c r="D144" s="700"/>
      <c r="E144" s="701"/>
      <c r="F144" s="62"/>
      <c r="G144" s="63"/>
      <c r="H144" s="61" t="s">
        <v>28</v>
      </c>
      <c r="I144" s="699" t="str">
        <f>'番編用リスト（男子）'!$X$37</f>
        <v/>
      </c>
      <c r="J144" s="700"/>
      <c r="K144" s="701"/>
      <c r="L144" s="58"/>
      <c r="M144" s="58"/>
      <c r="N144" s="61" t="s">
        <v>28</v>
      </c>
      <c r="O144" s="699" t="str">
        <f>'番編用リスト（男子）'!$X$37</f>
        <v/>
      </c>
      <c r="P144" s="700"/>
      <c r="Q144" s="701"/>
      <c r="R144" s="62"/>
      <c r="S144" s="63"/>
      <c r="T144" s="61" t="s">
        <v>28</v>
      </c>
      <c r="U144" s="699" t="str">
        <f>'番編用リスト（男子）'!$X$37</f>
        <v/>
      </c>
      <c r="V144" s="700"/>
      <c r="W144" s="701"/>
      <c r="X144" s="58"/>
      <c r="Y144" s="58"/>
      <c r="Z144" s="61" t="s">
        <v>28</v>
      </c>
      <c r="AA144" s="699" t="str">
        <f>'番編用リスト（男子）'!$X$37</f>
        <v/>
      </c>
      <c r="AB144" s="700"/>
      <c r="AC144" s="701"/>
      <c r="AD144" s="62"/>
      <c r="AE144" s="63"/>
      <c r="AF144" s="61" t="s">
        <v>28</v>
      </c>
      <c r="AG144" s="699" t="str">
        <f>'番編用リスト（男子）'!$X$37</f>
        <v/>
      </c>
      <c r="AH144" s="700"/>
      <c r="AI144" s="701"/>
      <c r="AJ144" s="58"/>
      <c r="AL144" s="695"/>
      <c r="AM144" s="695"/>
      <c r="AN144" s="695"/>
    </row>
    <row r="145" spans="1:40" ht="32.1" customHeight="1" x14ac:dyDescent="0.15">
      <c r="A145" s="58"/>
      <c r="B145" s="61" t="s">
        <v>29</v>
      </c>
      <c r="C145" s="64">
        <f>'番編用リスト（男子）'!$AE$4</f>
        <v>0</v>
      </c>
      <c r="D145" s="61" t="s">
        <v>3</v>
      </c>
      <c r="E145" s="61" t="str">
        <f>'番編用リスト（男子）'!$Z$37</f>
        <v/>
      </c>
      <c r="F145" s="62"/>
      <c r="G145" s="63"/>
      <c r="H145" s="61" t="s">
        <v>29</v>
      </c>
      <c r="I145" s="64">
        <f>'番編用リスト（男子）'!$AE$4</f>
        <v>0</v>
      </c>
      <c r="J145" s="61" t="s">
        <v>35</v>
      </c>
      <c r="K145" s="61" t="str">
        <f>'番編用リスト（男子）'!$Z$37</f>
        <v/>
      </c>
      <c r="L145" s="58"/>
      <c r="M145" s="58"/>
      <c r="N145" s="61" t="s">
        <v>29</v>
      </c>
      <c r="O145" s="64">
        <f>'番編用リスト（男子）'!$AE$4</f>
        <v>0</v>
      </c>
      <c r="P145" s="61" t="s">
        <v>3</v>
      </c>
      <c r="Q145" s="61" t="str">
        <f>'番編用リスト（男子）'!$Z$37</f>
        <v/>
      </c>
      <c r="R145" s="62"/>
      <c r="S145" s="63"/>
      <c r="T145" s="61" t="s">
        <v>29</v>
      </c>
      <c r="U145" s="64">
        <f>'番編用リスト（男子）'!$AE$4</f>
        <v>0</v>
      </c>
      <c r="V145" s="61" t="s">
        <v>35</v>
      </c>
      <c r="W145" s="61" t="str">
        <f>'番編用リスト（男子）'!$Z$37</f>
        <v/>
      </c>
      <c r="X145" s="58"/>
      <c r="Y145" s="58"/>
      <c r="Z145" s="61" t="s">
        <v>29</v>
      </c>
      <c r="AA145" s="64">
        <f>'番編用リスト（男子）'!$AE$4</f>
        <v>0</v>
      </c>
      <c r="AB145" s="61" t="s">
        <v>3</v>
      </c>
      <c r="AC145" s="61" t="str">
        <f>'番編用リスト（男子）'!$Z$37</f>
        <v/>
      </c>
      <c r="AD145" s="62"/>
      <c r="AE145" s="63"/>
      <c r="AF145" s="61" t="s">
        <v>29</v>
      </c>
      <c r="AG145" s="64">
        <f>'番編用リスト（男子）'!$AE$4</f>
        <v>0</v>
      </c>
      <c r="AH145" s="61" t="s">
        <v>35</v>
      </c>
      <c r="AI145" s="61" t="str">
        <f>'番編用リスト（男子）'!$Z$37</f>
        <v/>
      </c>
      <c r="AJ145" s="58"/>
      <c r="AM145" s="59"/>
    </row>
    <row r="146" spans="1:40" ht="32.1" customHeight="1" x14ac:dyDescent="0.15">
      <c r="A146" s="58"/>
      <c r="B146" s="61" t="s">
        <v>30</v>
      </c>
      <c r="C146" s="702" t="str">
        <f>'番編用リスト（男子）'!$AC$37</f>
        <v/>
      </c>
      <c r="D146" s="703"/>
      <c r="E146" s="704"/>
      <c r="F146" s="62"/>
      <c r="G146" s="63"/>
      <c r="H146" s="61" t="s">
        <v>30</v>
      </c>
      <c r="I146" s="702" t="str">
        <f>'番編用リスト（男子）'!$AE$37</f>
        <v/>
      </c>
      <c r="J146" s="703"/>
      <c r="K146" s="704"/>
      <c r="L146" s="58"/>
      <c r="M146" s="58"/>
      <c r="N146" s="61" t="s">
        <v>30</v>
      </c>
      <c r="O146" s="702" t="str">
        <f>'番編用リスト（男子）'!$AG$37</f>
        <v/>
      </c>
      <c r="P146" s="703"/>
      <c r="Q146" s="704"/>
      <c r="R146" s="62"/>
      <c r="S146" s="63"/>
      <c r="T146" s="61" t="s">
        <v>30</v>
      </c>
      <c r="U146" s="702" t="str">
        <f>'番編用リスト（男子）'!$AI$37</f>
        <v/>
      </c>
      <c r="V146" s="703"/>
      <c r="W146" s="704"/>
      <c r="X146" s="58"/>
      <c r="Y146" s="58"/>
      <c r="Z146" s="61" t="s">
        <v>30</v>
      </c>
      <c r="AA146" s="705" t="str">
        <f>'番編用リスト（男子）'!$AK$37</f>
        <v/>
      </c>
      <c r="AB146" s="706"/>
      <c r="AC146" s="707"/>
      <c r="AD146" s="62"/>
      <c r="AE146" s="63"/>
      <c r="AF146" s="61" t="s">
        <v>30</v>
      </c>
      <c r="AG146" s="705" t="str">
        <f>'番編用リスト（男子）'!$AM$37</f>
        <v/>
      </c>
      <c r="AH146" s="706"/>
      <c r="AI146" s="707"/>
      <c r="AJ146" s="58"/>
      <c r="AL146" s="695"/>
      <c r="AM146" s="695"/>
      <c r="AN146" s="695"/>
    </row>
    <row r="147" spans="1:40" x14ac:dyDescent="0.15">
      <c r="A147" s="58"/>
      <c r="B147" s="65"/>
      <c r="C147" s="66"/>
      <c r="D147" s="66"/>
      <c r="E147" s="66"/>
      <c r="F147" s="67"/>
      <c r="G147" s="68"/>
      <c r="H147" s="65"/>
      <c r="I147" s="66"/>
      <c r="J147" s="66"/>
      <c r="K147" s="66"/>
      <c r="L147" s="66"/>
      <c r="M147" s="58"/>
      <c r="N147" s="65"/>
      <c r="O147" s="66"/>
      <c r="P147" s="66"/>
      <c r="Q147" s="66"/>
      <c r="R147" s="67"/>
      <c r="S147" s="68"/>
      <c r="T147" s="65"/>
      <c r="U147" s="66"/>
      <c r="V147" s="66"/>
      <c r="W147" s="66"/>
      <c r="X147" s="66"/>
      <c r="Y147" s="58"/>
      <c r="Z147" s="65"/>
      <c r="AA147" s="66"/>
      <c r="AB147" s="66"/>
      <c r="AC147" s="66"/>
      <c r="AD147" s="67"/>
      <c r="AE147" s="68"/>
      <c r="AF147" s="65"/>
      <c r="AG147" s="66"/>
      <c r="AH147" s="66"/>
      <c r="AI147" s="66"/>
      <c r="AJ147" s="66"/>
    </row>
    <row r="148" spans="1:40" x14ac:dyDescent="0.15">
      <c r="A148" s="58"/>
      <c r="B148" s="69"/>
      <c r="C148" s="70"/>
      <c r="D148" s="70"/>
      <c r="E148" s="70"/>
      <c r="F148" s="71"/>
      <c r="G148" s="72"/>
      <c r="H148" s="69"/>
      <c r="I148" s="70"/>
      <c r="J148" s="70"/>
      <c r="K148" s="70"/>
      <c r="L148" s="70"/>
      <c r="M148" s="58"/>
      <c r="N148" s="69"/>
      <c r="O148" s="70"/>
      <c r="P148" s="70"/>
      <c r="Q148" s="70"/>
      <c r="R148" s="71"/>
      <c r="S148" s="72"/>
      <c r="T148" s="69"/>
      <c r="U148" s="70"/>
      <c r="V148" s="70"/>
      <c r="W148" s="70"/>
      <c r="X148" s="70"/>
      <c r="Y148" s="58"/>
      <c r="Z148" s="69"/>
      <c r="AA148" s="70"/>
      <c r="AB148" s="70"/>
      <c r="AC148" s="70"/>
      <c r="AD148" s="71"/>
      <c r="AE148" s="72"/>
      <c r="AF148" s="69"/>
      <c r="AG148" s="70"/>
      <c r="AH148" s="70"/>
      <c r="AI148" s="70"/>
      <c r="AJ148" s="70"/>
    </row>
    <row r="149" spans="1:40" ht="32.1" customHeight="1" x14ac:dyDescent="0.15">
      <c r="A149" s="58"/>
      <c r="B149" s="61" t="s">
        <v>27</v>
      </c>
      <c r="C149" s="692" t="str">
        <f>'番編用リスト（男子）'!$AB$38</f>
        <v/>
      </c>
      <c r="D149" s="693"/>
      <c r="E149" s="694"/>
      <c r="F149" s="62"/>
      <c r="G149" s="63"/>
      <c r="H149" s="61" t="s">
        <v>27</v>
      </c>
      <c r="I149" s="692" t="str">
        <f>'番編用リスト（男子）'!$AD$38</f>
        <v/>
      </c>
      <c r="J149" s="693"/>
      <c r="K149" s="694"/>
      <c r="L149" s="58"/>
      <c r="M149" s="58"/>
      <c r="N149" s="61" t="s">
        <v>27</v>
      </c>
      <c r="O149" s="692" t="str">
        <f>'番編用リスト（男子）'!$AF$38</f>
        <v/>
      </c>
      <c r="P149" s="693"/>
      <c r="Q149" s="694"/>
      <c r="R149" s="62"/>
      <c r="S149" s="63"/>
      <c r="T149" s="61" t="s">
        <v>27</v>
      </c>
      <c r="U149" s="692" t="str">
        <f>'番編用リスト（男子）'!$AH$38</f>
        <v/>
      </c>
      <c r="V149" s="693"/>
      <c r="W149" s="694"/>
      <c r="X149" s="58"/>
      <c r="Y149" s="58"/>
      <c r="Z149" s="61" t="s">
        <v>27</v>
      </c>
      <c r="AA149" s="692" t="str">
        <f>'番編用リスト（男子）'!$AJ$38</f>
        <v/>
      </c>
      <c r="AB149" s="693"/>
      <c r="AC149" s="694"/>
      <c r="AD149" s="62"/>
      <c r="AE149" s="63"/>
      <c r="AF149" s="61" t="s">
        <v>27</v>
      </c>
      <c r="AG149" s="692" t="str">
        <f>'番編用リスト（男子）'!$AL$38</f>
        <v/>
      </c>
      <c r="AH149" s="693"/>
      <c r="AI149" s="694"/>
      <c r="AJ149" s="58"/>
      <c r="AL149" s="695"/>
      <c r="AM149" s="695"/>
      <c r="AN149" s="695"/>
    </row>
    <row r="150" spans="1:40" ht="32.1" customHeight="1" x14ac:dyDescent="0.15">
      <c r="A150" s="58"/>
      <c r="B150" s="61" t="s">
        <v>1</v>
      </c>
      <c r="C150" s="696" t="str">
        <f>'番編用リスト（男子）'!$W$38</f>
        <v/>
      </c>
      <c r="D150" s="697"/>
      <c r="E150" s="698"/>
      <c r="F150" s="62"/>
      <c r="G150" s="63"/>
      <c r="H150" s="61" t="s">
        <v>1</v>
      </c>
      <c r="I150" s="696" t="str">
        <f>'番編用リスト（男子）'!$W$38</f>
        <v/>
      </c>
      <c r="J150" s="697"/>
      <c r="K150" s="698"/>
      <c r="L150" s="58"/>
      <c r="M150" s="58"/>
      <c r="N150" s="61" t="s">
        <v>1</v>
      </c>
      <c r="O150" s="696" t="str">
        <f>'番編用リスト（男子）'!$W$38</f>
        <v/>
      </c>
      <c r="P150" s="697"/>
      <c r="Q150" s="698"/>
      <c r="R150" s="62"/>
      <c r="S150" s="63"/>
      <c r="T150" s="61" t="s">
        <v>1</v>
      </c>
      <c r="U150" s="696" t="str">
        <f>'番編用リスト（男子）'!$W$38</f>
        <v/>
      </c>
      <c r="V150" s="697"/>
      <c r="W150" s="698"/>
      <c r="X150" s="58"/>
      <c r="Y150" s="58"/>
      <c r="Z150" s="61" t="s">
        <v>1</v>
      </c>
      <c r="AA150" s="696" t="str">
        <f>'番編用リスト（男子）'!$W$38</f>
        <v/>
      </c>
      <c r="AB150" s="697"/>
      <c r="AC150" s="698"/>
      <c r="AD150" s="62"/>
      <c r="AE150" s="63"/>
      <c r="AF150" s="61" t="s">
        <v>1</v>
      </c>
      <c r="AG150" s="696" t="str">
        <f>'番編用リスト（男子）'!$W$38</f>
        <v/>
      </c>
      <c r="AH150" s="697"/>
      <c r="AI150" s="698"/>
      <c r="AJ150" s="58"/>
      <c r="AL150" s="695"/>
      <c r="AM150" s="695"/>
      <c r="AN150" s="695"/>
    </row>
    <row r="151" spans="1:40" ht="32.1" customHeight="1" x14ac:dyDescent="0.15">
      <c r="A151" s="58"/>
      <c r="B151" s="61" t="s">
        <v>28</v>
      </c>
      <c r="C151" s="699" t="str">
        <f>'番編用リスト（男子）'!$X$38</f>
        <v/>
      </c>
      <c r="D151" s="700"/>
      <c r="E151" s="701"/>
      <c r="F151" s="62"/>
      <c r="G151" s="63"/>
      <c r="H151" s="61" t="s">
        <v>28</v>
      </c>
      <c r="I151" s="699" t="str">
        <f>'番編用リスト（男子）'!$X$38</f>
        <v/>
      </c>
      <c r="J151" s="700"/>
      <c r="K151" s="701"/>
      <c r="L151" s="58"/>
      <c r="M151" s="58"/>
      <c r="N151" s="61" t="s">
        <v>28</v>
      </c>
      <c r="O151" s="699" t="str">
        <f>'番編用リスト（男子）'!$X$38</f>
        <v/>
      </c>
      <c r="P151" s="700"/>
      <c r="Q151" s="701"/>
      <c r="R151" s="62"/>
      <c r="S151" s="63"/>
      <c r="T151" s="61" t="s">
        <v>28</v>
      </c>
      <c r="U151" s="699" t="str">
        <f>'番編用リスト（男子）'!$X$38</f>
        <v/>
      </c>
      <c r="V151" s="700"/>
      <c r="W151" s="701"/>
      <c r="X151" s="58"/>
      <c r="Y151" s="58"/>
      <c r="Z151" s="61" t="s">
        <v>28</v>
      </c>
      <c r="AA151" s="699" t="str">
        <f>'番編用リスト（男子）'!$X$38</f>
        <v/>
      </c>
      <c r="AB151" s="700"/>
      <c r="AC151" s="701"/>
      <c r="AD151" s="62"/>
      <c r="AE151" s="63"/>
      <c r="AF151" s="61" t="s">
        <v>28</v>
      </c>
      <c r="AG151" s="699" t="str">
        <f>'番編用リスト（男子）'!$X$38</f>
        <v/>
      </c>
      <c r="AH151" s="700"/>
      <c r="AI151" s="701"/>
      <c r="AJ151" s="58"/>
      <c r="AL151" s="695"/>
      <c r="AM151" s="695"/>
      <c r="AN151" s="695"/>
    </row>
    <row r="152" spans="1:40" ht="32.1" customHeight="1" x14ac:dyDescent="0.15">
      <c r="A152" s="58"/>
      <c r="B152" s="61" t="s">
        <v>29</v>
      </c>
      <c r="C152" s="64">
        <f>'番編用リスト（男子）'!$AE$4</f>
        <v>0</v>
      </c>
      <c r="D152" s="61" t="s">
        <v>3</v>
      </c>
      <c r="E152" s="61" t="str">
        <f>'番編用リスト（男子）'!$Z$38</f>
        <v/>
      </c>
      <c r="F152" s="62"/>
      <c r="G152" s="63"/>
      <c r="H152" s="61" t="s">
        <v>29</v>
      </c>
      <c r="I152" s="64">
        <f>'番編用リスト（男子）'!$AE$4</f>
        <v>0</v>
      </c>
      <c r="J152" s="61" t="s">
        <v>35</v>
      </c>
      <c r="K152" s="61" t="str">
        <f>'番編用リスト（男子）'!$Z$38</f>
        <v/>
      </c>
      <c r="L152" s="58"/>
      <c r="M152" s="58"/>
      <c r="N152" s="61" t="s">
        <v>29</v>
      </c>
      <c r="O152" s="64">
        <f>'番編用リスト（男子）'!$AE$4</f>
        <v>0</v>
      </c>
      <c r="P152" s="61" t="s">
        <v>3</v>
      </c>
      <c r="Q152" s="61" t="str">
        <f>'番編用リスト（男子）'!$Z$38</f>
        <v/>
      </c>
      <c r="R152" s="62"/>
      <c r="S152" s="63"/>
      <c r="T152" s="61" t="s">
        <v>29</v>
      </c>
      <c r="U152" s="64">
        <f>'番編用リスト（男子）'!$AE$4</f>
        <v>0</v>
      </c>
      <c r="V152" s="61" t="s">
        <v>35</v>
      </c>
      <c r="W152" s="61" t="str">
        <f>'番編用リスト（男子）'!$Z$38</f>
        <v/>
      </c>
      <c r="X152" s="58"/>
      <c r="Y152" s="58"/>
      <c r="Z152" s="61" t="s">
        <v>29</v>
      </c>
      <c r="AA152" s="64">
        <f>'番編用リスト（男子）'!$AE$4</f>
        <v>0</v>
      </c>
      <c r="AB152" s="61" t="s">
        <v>3</v>
      </c>
      <c r="AC152" s="61" t="str">
        <f>'番編用リスト（男子）'!$Z$38</f>
        <v/>
      </c>
      <c r="AD152" s="62"/>
      <c r="AE152" s="63"/>
      <c r="AF152" s="61" t="s">
        <v>29</v>
      </c>
      <c r="AG152" s="64">
        <f>'番編用リスト（男子）'!$AE$4</f>
        <v>0</v>
      </c>
      <c r="AH152" s="61" t="s">
        <v>35</v>
      </c>
      <c r="AI152" s="61" t="str">
        <f>'番編用リスト（男子）'!$Z$38</f>
        <v/>
      </c>
      <c r="AJ152" s="58"/>
      <c r="AM152" s="59"/>
    </row>
    <row r="153" spans="1:40" ht="32.1" customHeight="1" x14ac:dyDescent="0.15">
      <c r="A153" s="58"/>
      <c r="B153" s="61" t="s">
        <v>30</v>
      </c>
      <c r="C153" s="702" t="str">
        <f>'番編用リスト（男子）'!$AC$38</f>
        <v/>
      </c>
      <c r="D153" s="703"/>
      <c r="E153" s="704"/>
      <c r="F153" s="62"/>
      <c r="G153" s="63"/>
      <c r="H153" s="61" t="s">
        <v>30</v>
      </c>
      <c r="I153" s="702" t="str">
        <f>'番編用リスト（男子）'!$AE$38</f>
        <v/>
      </c>
      <c r="J153" s="703"/>
      <c r="K153" s="704"/>
      <c r="L153" s="58"/>
      <c r="M153" s="58"/>
      <c r="N153" s="61" t="s">
        <v>30</v>
      </c>
      <c r="O153" s="702" t="str">
        <f>'番編用リスト（男子）'!$AG$38</f>
        <v/>
      </c>
      <c r="P153" s="703"/>
      <c r="Q153" s="704"/>
      <c r="R153" s="62"/>
      <c r="S153" s="63"/>
      <c r="T153" s="61" t="s">
        <v>30</v>
      </c>
      <c r="U153" s="702" t="str">
        <f>'番編用リスト（男子）'!$AI$38</f>
        <v/>
      </c>
      <c r="V153" s="703"/>
      <c r="W153" s="704"/>
      <c r="X153" s="58"/>
      <c r="Y153" s="58"/>
      <c r="Z153" s="61" t="s">
        <v>30</v>
      </c>
      <c r="AA153" s="705" t="str">
        <f>'番編用リスト（男子）'!$AK$38</f>
        <v/>
      </c>
      <c r="AB153" s="706"/>
      <c r="AC153" s="707"/>
      <c r="AD153" s="62"/>
      <c r="AE153" s="63"/>
      <c r="AF153" s="61" t="s">
        <v>30</v>
      </c>
      <c r="AG153" s="705" t="str">
        <f>'番編用リスト（男子）'!$AM$38</f>
        <v/>
      </c>
      <c r="AH153" s="706"/>
      <c r="AI153" s="707"/>
      <c r="AJ153" s="58"/>
      <c r="AL153" s="695"/>
      <c r="AM153" s="695"/>
      <c r="AN153" s="695"/>
    </row>
    <row r="154" spans="1:40" x14ac:dyDescent="0.15">
      <c r="A154" s="58"/>
      <c r="B154" s="65"/>
      <c r="C154" s="66"/>
      <c r="D154" s="66"/>
      <c r="E154" s="66"/>
      <c r="F154" s="67"/>
      <c r="G154" s="68"/>
      <c r="H154" s="65"/>
      <c r="I154" s="66"/>
      <c r="J154" s="66"/>
      <c r="K154" s="66"/>
      <c r="L154" s="66"/>
      <c r="M154" s="58"/>
      <c r="N154" s="65"/>
      <c r="O154" s="66"/>
      <c r="P154" s="66"/>
      <c r="Q154" s="66"/>
      <c r="R154" s="67"/>
      <c r="S154" s="68"/>
      <c r="T154" s="65"/>
      <c r="U154" s="66"/>
      <c r="V154" s="66"/>
      <c r="W154" s="66"/>
      <c r="X154" s="66"/>
      <c r="Y154" s="58"/>
      <c r="Z154" s="65"/>
      <c r="AA154" s="66"/>
      <c r="AB154" s="66"/>
      <c r="AC154" s="66"/>
      <c r="AD154" s="67"/>
      <c r="AE154" s="68"/>
      <c r="AF154" s="65"/>
      <c r="AG154" s="66"/>
      <c r="AH154" s="66"/>
      <c r="AI154" s="66"/>
      <c r="AJ154" s="66"/>
    </row>
    <row r="155" spans="1:40" x14ac:dyDescent="0.15">
      <c r="A155" s="58"/>
      <c r="B155" s="69"/>
      <c r="C155" s="70"/>
      <c r="D155" s="70"/>
      <c r="E155" s="70"/>
      <c r="F155" s="71"/>
      <c r="G155" s="72"/>
      <c r="H155" s="69"/>
      <c r="I155" s="70"/>
      <c r="J155" s="70"/>
      <c r="K155" s="70"/>
      <c r="L155" s="70"/>
      <c r="M155" s="58"/>
      <c r="N155" s="69"/>
      <c r="O155" s="70"/>
      <c r="P155" s="70"/>
      <c r="Q155" s="70"/>
      <c r="R155" s="71"/>
      <c r="S155" s="72"/>
      <c r="T155" s="69"/>
      <c r="U155" s="70"/>
      <c r="V155" s="70"/>
      <c r="W155" s="70"/>
      <c r="X155" s="70"/>
      <c r="Y155" s="58"/>
      <c r="Z155" s="69"/>
      <c r="AA155" s="70"/>
      <c r="AB155" s="70"/>
      <c r="AC155" s="70"/>
      <c r="AD155" s="71"/>
      <c r="AE155" s="72"/>
      <c r="AF155" s="69"/>
      <c r="AG155" s="70"/>
      <c r="AH155" s="70"/>
      <c r="AI155" s="70"/>
      <c r="AJ155" s="70"/>
    </row>
    <row r="156" spans="1:40" ht="32.1" customHeight="1" x14ac:dyDescent="0.15">
      <c r="A156" s="58"/>
      <c r="B156" s="61" t="s">
        <v>27</v>
      </c>
      <c r="C156" s="692" t="str">
        <f>'番編用リスト（男子）'!$AB$39</f>
        <v/>
      </c>
      <c r="D156" s="693"/>
      <c r="E156" s="694"/>
      <c r="F156" s="62"/>
      <c r="G156" s="63"/>
      <c r="H156" s="61" t="s">
        <v>27</v>
      </c>
      <c r="I156" s="692" t="str">
        <f>'番編用リスト（男子）'!$AD$39</f>
        <v/>
      </c>
      <c r="J156" s="693"/>
      <c r="K156" s="694"/>
      <c r="L156" s="58"/>
      <c r="M156" s="58"/>
      <c r="N156" s="61" t="s">
        <v>27</v>
      </c>
      <c r="O156" s="692" t="str">
        <f>'番編用リスト（男子）'!$AF$39</f>
        <v/>
      </c>
      <c r="P156" s="693"/>
      <c r="Q156" s="694"/>
      <c r="R156" s="62"/>
      <c r="S156" s="63"/>
      <c r="T156" s="61" t="s">
        <v>27</v>
      </c>
      <c r="U156" s="692" t="str">
        <f>'番編用リスト（男子）'!$AH$39</f>
        <v/>
      </c>
      <c r="V156" s="693"/>
      <c r="W156" s="694"/>
      <c r="X156" s="58"/>
      <c r="Y156" s="58"/>
      <c r="Z156" s="61" t="s">
        <v>27</v>
      </c>
      <c r="AA156" s="692" t="str">
        <f>'番編用リスト（男子）'!$AJ$39</f>
        <v/>
      </c>
      <c r="AB156" s="693"/>
      <c r="AC156" s="694"/>
      <c r="AD156" s="62"/>
      <c r="AE156" s="63"/>
      <c r="AF156" s="61" t="s">
        <v>27</v>
      </c>
      <c r="AG156" s="692" t="str">
        <f>'番編用リスト（男子）'!$AL$39</f>
        <v/>
      </c>
      <c r="AH156" s="693"/>
      <c r="AI156" s="694"/>
      <c r="AJ156" s="58"/>
      <c r="AL156" s="695"/>
      <c r="AM156" s="695"/>
      <c r="AN156" s="695"/>
    </row>
    <row r="157" spans="1:40" ht="32.1" customHeight="1" x14ac:dyDescent="0.15">
      <c r="A157" s="58"/>
      <c r="B157" s="61" t="s">
        <v>1</v>
      </c>
      <c r="C157" s="696" t="str">
        <f>'番編用リスト（男子）'!$W$39</f>
        <v/>
      </c>
      <c r="D157" s="697"/>
      <c r="E157" s="698"/>
      <c r="F157" s="62"/>
      <c r="G157" s="63"/>
      <c r="H157" s="61" t="s">
        <v>1</v>
      </c>
      <c r="I157" s="696" t="str">
        <f>'番編用リスト（男子）'!$W$39</f>
        <v/>
      </c>
      <c r="J157" s="697"/>
      <c r="K157" s="698"/>
      <c r="L157" s="58"/>
      <c r="M157" s="58"/>
      <c r="N157" s="61" t="s">
        <v>1</v>
      </c>
      <c r="O157" s="696" t="str">
        <f>'番編用リスト（男子）'!$W$39</f>
        <v/>
      </c>
      <c r="P157" s="697"/>
      <c r="Q157" s="698"/>
      <c r="R157" s="62"/>
      <c r="S157" s="63"/>
      <c r="T157" s="61" t="s">
        <v>1</v>
      </c>
      <c r="U157" s="696" t="str">
        <f>'番編用リスト（男子）'!$W$39</f>
        <v/>
      </c>
      <c r="V157" s="697"/>
      <c r="W157" s="698"/>
      <c r="X157" s="58"/>
      <c r="Y157" s="58"/>
      <c r="Z157" s="61" t="s">
        <v>1</v>
      </c>
      <c r="AA157" s="696" t="str">
        <f>'番編用リスト（男子）'!$W$39</f>
        <v/>
      </c>
      <c r="AB157" s="697"/>
      <c r="AC157" s="698"/>
      <c r="AD157" s="62"/>
      <c r="AE157" s="63"/>
      <c r="AF157" s="61" t="s">
        <v>1</v>
      </c>
      <c r="AG157" s="696" t="str">
        <f>'番編用リスト（男子）'!$W$39</f>
        <v/>
      </c>
      <c r="AH157" s="697"/>
      <c r="AI157" s="698"/>
      <c r="AJ157" s="58"/>
      <c r="AL157" s="695"/>
      <c r="AM157" s="695"/>
      <c r="AN157" s="695"/>
    </row>
    <row r="158" spans="1:40" ht="32.1" customHeight="1" x14ac:dyDescent="0.15">
      <c r="A158" s="58"/>
      <c r="B158" s="61" t="s">
        <v>28</v>
      </c>
      <c r="C158" s="699" t="str">
        <f>'番編用リスト（男子）'!$X$39</f>
        <v/>
      </c>
      <c r="D158" s="700"/>
      <c r="E158" s="701"/>
      <c r="F158" s="62"/>
      <c r="G158" s="63"/>
      <c r="H158" s="61" t="s">
        <v>28</v>
      </c>
      <c r="I158" s="699" t="str">
        <f>'番編用リスト（男子）'!$X$39</f>
        <v/>
      </c>
      <c r="J158" s="700"/>
      <c r="K158" s="701"/>
      <c r="L158" s="58"/>
      <c r="M158" s="58"/>
      <c r="N158" s="61" t="s">
        <v>28</v>
      </c>
      <c r="O158" s="699" t="str">
        <f>'番編用リスト（男子）'!$X$39</f>
        <v/>
      </c>
      <c r="P158" s="700"/>
      <c r="Q158" s="701"/>
      <c r="R158" s="62"/>
      <c r="S158" s="63"/>
      <c r="T158" s="61" t="s">
        <v>28</v>
      </c>
      <c r="U158" s="699" t="str">
        <f>'番編用リスト（男子）'!$X$39</f>
        <v/>
      </c>
      <c r="V158" s="700"/>
      <c r="W158" s="701"/>
      <c r="X158" s="58"/>
      <c r="Y158" s="58"/>
      <c r="Z158" s="61" t="s">
        <v>28</v>
      </c>
      <c r="AA158" s="699" t="str">
        <f>'番編用リスト（男子）'!$X$39</f>
        <v/>
      </c>
      <c r="AB158" s="700"/>
      <c r="AC158" s="701"/>
      <c r="AD158" s="62"/>
      <c r="AE158" s="63"/>
      <c r="AF158" s="61" t="s">
        <v>28</v>
      </c>
      <c r="AG158" s="699" t="str">
        <f>'番編用リスト（男子）'!$X$39</f>
        <v/>
      </c>
      <c r="AH158" s="700"/>
      <c r="AI158" s="701"/>
      <c r="AJ158" s="58"/>
      <c r="AL158" s="695"/>
      <c r="AM158" s="695"/>
      <c r="AN158" s="695"/>
    </row>
    <row r="159" spans="1:40" ht="32.1" customHeight="1" x14ac:dyDescent="0.15">
      <c r="A159" s="58"/>
      <c r="B159" s="61" t="s">
        <v>29</v>
      </c>
      <c r="C159" s="64">
        <f>'番編用リスト（男子）'!$AE$4</f>
        <v>0</v>
      </c>
      <c r="D159" s="61" t="s">
        <v>3</v>
      </c>
      <c r="E159" s="61" t="str">
        <f>'番編用リスト（男子）'!$Z$39</f>
        <v/>
      </c>
      <c r="F159" s="62"/>
      <c r="G159" s="63"/>
      <c r="H159" s="61" t="s">
        <v>29</v>
      </c>
      <c r="I159" s="64">
        <f>'番編用リスト（男子）'!$AE$4</f>
        <v>0</v>
      </c>
      <c r="J159" s="61" t="s">
        <v>35</v>
      </c>
      <c r="K159" s="61" t="str">
        <f>'番編用リスト（男子）'!$Z$39</f>
        <v/>
      </c>
      <c r="L159" s="58"/>
      <c r="M159" s="58"/>
      <c r="N159" s="61" t="s">
        <v>29</v>
      </c>
      <c r="O159" s="64">
        <f>'番編用リスト（男子）'!$AE$4</f>
        <v>0</v>
      </c>
      <c r="P159" s="61" t="s">
        <v>3</v>
      </c>
      <c r="Q159" s="61" t="str">
        <f>'番編用リスト（男子）'!$Z$39</f>
        <v/>
      </c>
      <c r="R159" s="62"/>
      <c r="S159" s="63"/>
      <c r="T159" s="61" t="s">
        <v>29</v>
      </c>
      <c r="U159" s="64">
        <f>'番編用リスト（男子）'!$AE$4</f>
        <v>0</v>
      </c>
      <c r="V159" s="61" t="s">
        <v>35</v>
      </c>
      <c r="W159" s="61" t="str">
        <f>'番編用リスト（男子）'!$Z$39</f>
        <v/>
      </c>
      <c r="X159" s="58"/>
      <c r="Y159" s="58"/>
      <c r="Z159" s="61" t="s">
        <v>29</v>
      </c>
      <c r="AA159" s="64">
        <f>'番編用リスト（男子）'!$AE$4</f>
        <v>0</v>
      </c>
      <c r="AB159" s="61" t="s">
        <v>3</v>
      </c>
      <c r="AC159" s="61" t="str">
        <f>'番編用リスト（男子）'!$Z$39</f>
        <v/>
      </c>
      <c r="AD159" s="62"/>
      <c r="AE159" s="63"/>
      <c r="AF159" s="61" t="s">
        <v>29</v>
      </c>
      <c r="AG159" s="64">
        <f>'番編用リスト（男子）'!$AE$4</f>
        <v>0</v>
      </c>
      <c r="AH159" s="61" t="s">
        <v>35</v>
      </c>
      <c r="AI159" s="61" t="str">
        <f>'番編用リスト（男子）'!$Z$39</f>
        <v/>
      </c>
      <c r="AJ159" s="58"/>
      <c r="AM159" s="59"/>
    </row>
    <row r="160" spans="1:40" ht="32.1" customHeight="1" x14ac:dyDescent="0.15">
      <c r="A160" s="58"/>
      <c r="B160" s="61" t="s">
        <v>30</v>
      </c>
      <c r="C160" s="702" t="str">
        <f>'番編用リスト（男子）'!$AC$39</f>
        <v/>
      </c>
      <c r="D160" s="703"/>
      <c r="E160" s="704"/>
      <c r="F160" s="62"/>
      <c r="G160" s="63"/>
      <c r="H160" s="61" t="s">
        <v>30</v>
      </c>
      <c r="I160" s="702" t="str">
        <f>'番編用リスト（男子）'!$AE$39</f>
        <v/>
      </c>
      <c r="J160" s="703"/>
      <c r="K160" s="704"/>
      <c r="L160" s="58"/>
      <c r="M160" s="58"/>
      <c r="N160" s="61" t="s">
        <v>30</v>
      </c>
      <c r="O160" s="702" t="str">
        <f>'番編用リスト（男子）'!$AG$39</f>
        <v/>
      </c>
      <c r="P160" s="703"/>
      <c r="Q160" s="704"/>
      <c r="R160" s="62"/>
      <c r="S160" s="63"/>
      <c r="T160" s="61" t="s">
        <v>30</v>
      </c>
      <c r="U160" s="702" t="str">
        <f>'番編用リスト（男子）'!$AI$39</f>
        <v/>
      </c>
      <c r="V160" s="703"/>
      <c r="W160" s="704"/>
      <c r="X160" s="58"/>
      <c r="Y160" s="58"/>
      <c r="Z160" s="61" t="s">
        <v>30</v>
      </c>
      <c r="AA160" s="705" t="str">
        <f>'番編用リスト（男子）'!$AK$39</f>
        <v/>
      </c>
      <c r="AB160" s="706"/>
      <c r="AC160" s="707"/>
      <c r="AD160" s="62"/>
      <c r="AE160" s="63"/>
      <c r="AF160" s="61" t="s">
        <v>30</v>
      </c>
      <c r="AG160" s="705" t="str">
        <f>'番編用リスト（男子）'!$AM$39</f>
        <v/>
      </c>
      <c r="AH160" s="706"/>
      <c r="AI160" s="707"/>
      <c r="AJ160" s="58"/>
      <c r="AL160" s="695"/>
      <c r="AM160" s="695"/>
      <c r="AN160" s="695"/>
    </row>
    <row r="161" spans="1:40" x14ac:dyDescent="0.15">
      <c r="A161" s="58"/>
      <c r="B161" s="65"/>
      <c r="C161" s="66"/>
      <c r="D161" s="66"/>
      <c r="E161" s="66"/>
      <c r="F161" s="67"/>
      <c r="G161" s="68"/>
      <c r="H161" s="65"/>
      <c r="I161" s="66"/>
      <c r="J161" s="66"/>
      <c r="K161" s="66"/>
      <c r="L161" s="66"/>
      <c r="M161" s="58"/>
      <c r="N161" s="65"/>
      <c r="O161" s="66"/>
      <c r="P161" s="66"/>
      <c r="Q161" s="66"/>
      <c r="R161" s="67"/>
      <c r="S161" s="68"/>
      <c r="T161" s="65"/>
      <c r="U161" s="66"/>
      <c r="V161" s="66"/>
      <c r="W161" s="66"/>
      <c r="X161" s="66"/>
      <c r="Y161" s="58"/>
      <c r="Z161" s="65"/>
      <c r="AA161" s="66"/>
      <c r="AB161" s="66"/>
      <c r="AC161" s="66"/>
      <c r="AD161" s="67"/>
      <c r="AE161" s="68"/>
      <c r="AF161" s="65"/>
      <c r="AG161" s="66"/>
      <c r="AH161" s="66"/>
      <c r="AI161" s="66"/>
      <c r="AJ161" s="66"/>
    </row>
    <row r="162" spans="1:40" x14ac:dyDescent="0.15">
      <c r="A162" s="58"/>
      <c r="B162" s="69"/>
      <c r="C162" s="70"/>
      <c r="D162" s="70"/>
      <c r="E162" s="70"/>
      <c r="F162" s="71"/>
      <c r="G162" s="72"/>
      <c r="H162" s="69"/>
      <c r="I162" s="70"/>
      <c r="J162" s="70"/>
      <c r="K162" s="70"/>
      <c r="L162" s="70"/>
      <c r="M162" s="58"/>
      <c r="N162" s="69"/>
      <c r="O162" s="70"/>
      <c r="P162" s="70"/>
      <c r="Q162" s="70"/>
      <c r="R162" s="71"/>
      <c r="S162" s="72"/>
      <c r="T162" s="69"/>
      <c r="U162" s="70"/>
      <c r="V162" s="70"/>
      <c r="W162" s="70"/>
      <c r="X162" s="70"/>
      <c r="Y162" s="58"/>
      <c r="Z162" s="69"/>
      <c r="AA162" s="70"/>
      <c r="AB162" s="70"/>
      <c r="AC162" s="70"/>
      <c r="AD162" s="71"/>
      <c r="AE162" s="72"/>
      <c r="AF162" s="69"/>
      <c r="AG162" s="70"/>
      <c r="AH162" s="70"/>
      <c r="AI162" s="70"/>
      <c r="AJ162" s="70"/>
    </row>
    <row r="163" spans="1:40" ht="32.1" customHeight="1" x14ac:dyDescent="0.15">
      <c r="A163" s="58"/>
      <c r="B163" s="61" t="s">
        <v>27</v>
      </c>
      <c r="C163" s="692" t="str">
        <f>'番編用リスト（男子）'!$AB$40</f>
        <v/>
      </c>
      <c r="D163" s="693"/>
      <c r="E163" s="694"/>
      <c r="F163" s="62"/>
      <c r="G163" s="63"/>
      <c r="H163" s="61" t="s">
        <v>27</v>
      </c>
      <c r="I163" s="692" t="str">
        <f>'番編用リスト（男子）'!$AD$40</f>
        <v/>
      </c>
      <c r="J163" s="693"/>
      <c r="K163" s="694"/>
      <c r="L163" s="58"/>
      <c r="M163" s="58"/>
      <c r="N163" s="61" t="s">
        <v>27</v>
      </c>
      <c r="O163" s="692" t="str">
        <f>'番編用リスト（男子）'!$AF$40</f>
        <v/>
      </c>
      <c r="P163" s="693"/>
      <c r="Q163" s="694"/>
      <c r="R163" s="62"/>
      <c r="S163" s="63"/>
      <c r="T163" s="61" t="s">
        <v>27</v>
      </c>
      <c r="U163" s="692" t="str">
        <f>'番編用リスト（男子）'!$AH$40</f>
        <v/>
      </c>
      <c r="V163" s="693"/>
      <c r="W163" s="694"/>
      <c r="X163" s="58"/>
      <c r="Y163" s="58"/>
      <c r="Z163" s="61" t="s">
        <v>27</v>
      </c>
      <c r="AA163" s="692" t="str">
        <f>'番編用リスト（男子）'!$AJ$40</f>
        <v/>
      </c>
      <c r="AB163" s="693"/>
      <c r="AC163" s="694"/>
      <c r="AD163" s="62"/>
      <c r="AE163" s="63"/>
      <c r="AF163" s="61" t="s">
        <v>27</v>
      </c>
      <c r="AG163" s="692" t="str">
        <f>'番編用リスト（男子）'!$AL$40</f>
        <v/>
      </c>
      <c r="AH163" s="693"/>
      <c r="AI163" s="694"/>
      <c r="AJ163" s="58"/>
      <c r="AL163" s="695"/>
      <c r="AM163" s="695"/>
      <c r="AN163" s="695"/>
    </row>
    <row r="164" spans="1:40" ht="32.1" customHeight="1" x14ac:dyDescent="0.15">
      <c r="A164" s="58"/>
      <c r="B164" s="61" t="s">
        <v>1</v>
      </c>
      <c r="C164" s="696" t="str">
        <f>'番編用リスト（男子）'!$W$40</f>
        <v/>
      </c>
      <c r="D164" s="697"/>
      <c r="E164" s="698"/>
      <c r="F164" s="62"/>
      <c r="G164" s="63"/>
      <c r="H164" s="61" t="s">
        <v>1</v>
      </c>
      <c r="I164" s="696" t="str">
        <f>'番編用リスト（男子）'!$W$40</f>
        <v/>
      </c>
      <c r="J164" s="697"/>
      <c r="K164" s="698"/>
      <c r="L164" s="58"/>
      <c r="M164" s="58"/>
      <c r="N164" s="61" t="s">
        <v>1</v>
      </c>
      <c r="O164" s="696" t="str">
        <f>'番編用リスト（男子）'!$W$40</f>
        <v/>
      </c>
      <c r="P164" s="697"/>
      <c r="Q164" s="698"/>
      <c r="R164" s="62"/>
      <c r="S164" s="63"/>
      <c r="T164" s="61" t="s">
        <v>1</v>
      </c>
      <c r="U164" s="696" t="str">
        <f>'番編用リスト（男子）'!$W$40</f>
        <v/>
      </c>
      <c r="V164" s="697"/>
      <c r="W164" s="698"/>
      <c r="X164" s="58"/>
      <c r="Y164" s="58"/>
      <c r="Z164" s="61" t="s">
        <v>1</v>
      </c>
      <c r="AA164" s="696" t="str">
        <f>'番編用リスト（男子）'!$W$40</f>
        <v/>
      </c>
      <c r="AB164" s="697"/>
      <c r="AC164" s="698"/>
      <c r="AD164" s="62"/>
      <c r="AE164" s="63"/>
      <c r="AF164" s="61" t="s">
        <v>1</v>
      </c>
      <c r="AG164" s="696" t="str">
        <f>'番編用リスト（男子）'!$W$40</f>
        <v/>
      </c>
      <c r="AH164" s="697"/>
      <c r="AI164" s="698"/>
      <c r="AJ164" s="58"/>
      <c r="AL164" s="695"/>
      <c r="AM164" s="695"/>
      <c r="AN164" s="695"/>
    </row>
    <row r="165" spans="1:40" ht="32.1" customHeight="1" x14ac:dyDescent="0.15">
      <c r="A165" s="58"/>
      <c r="B165" s="61" t="s">
        <v>28</v>
      </c>
      <c r="C165" s="699" t="str">
        <f>'番編用リスト（男子）'!$X$40</f>
        <v/>
      </c>
      <c r="D165" s="700"/>
      <c r="E165" s="701"/>
      <c r="F165" s="62"/>
      <c r="G165" s="63"/>
      <c r="H165" s="61" t="s">
        <v>28</v>
      </c>
      <c r="I165" s="699" t="str">
        <f>'番編用リスト（男子）'!$X$40</f>
        <v/>
      </c>
      <c r="J165" s="700"/>
      <c r="K165" s="701"/>
      <c r="L165" s="58"/>
      <c r="M165" s="58"/>
      <c r="N165" s="61" t="s">
        <v>28</v>
      </c>
      <c r="O165" s="699" t="str">
        <f>'番編用リスト（男子）'!$X$40</f>
        <v/>
      </c>
      <c r="P165" s="700"/>
      <c r="Q165" s="701"/>
      <c r="R165" s="62"/>
      <c r="S165" s="63"/>
      <c r="T165" s="61" t="s">
        <v>28</v>
      </c>
      <c r="U165" s="699" t="str">
        <f>'番編用リスト（男子）'!$X$40</f>
        <v/>
      </c>
      <c r="V165" s="700"/>
      <c r="W165" s="701"/>
      <c r="X165" s="58"/>
      <c r="Y165" s="58"/>
      <c r="Z165" s="61" t="s">
        <v>28</v>
      </c>
      <c r="AA165" s="699" t="str">
        <f>'番編用リスト（男子）'!$X$40</f>
        <v/>
      </c>
      <c r="AB165" s="700"/>
      <c r="AC165" s="701"/>
      <c r="AD165" s="62"/>
      <c r="AE165" s="63"/>
      <c r="AF165" s="61" t="s">
        <v>28</v>
      </c>
      <c r="AG165" s="699" t="str">
        <f>'番編用リスト（男子）'!$X$40</f>
        <v/>
      </c>
      <c r="AH165" s="700"/>
      <c r="AI165" s="701"/>
      <c r="AJ165" s="58"/>
      <c r="AL165" s="695"/>
      <c r="AM165" s="695"/>
      <c r="AN165" s="695"/>
    </row>
    <row r="166" spans="1:40" ht="32.1" customHeight="1" x14ac:dyDescent="0.15">
      <c r="A166" s="58"/>
      <c r="B166" s="61" t="s">
        <v>29</v>
      </c>
      <c r="C166" s="64">
        <f>'番編用リスト（男子）'!$AE$4</f>
        <v>0</v>
      </c>
      <c r="D166" s="61" t="s">
        <v>3</v>
      </c>
      <c r="E166" s="61" t="str">
        <f>'番編用リスト（男子）'!$Z$40</f>
        <v/>
      </c>
      <c r="F166" s="62"/>
      <c r="G166" s="63"/>
      <c r="H166" s="61" t="s">
        <v>29</v>
      </c>
      <c r="I166" s="64">
        <f>'番編用リスト（男子）'!$AE$4</f>
        <v>0</v>
      </c>
      <c r="J166" s="61" t="s">
        <v>35</v>
      </c>
      <c r="K166" s="61" t="str">
        <f>'番編用リスト（男子）'!$Z$40</f>
        <v/>
      </c>
      <c r="L166" s="58"/>
      <c r="M166" s="58"/>
      <c r="N166" s="61" t="s">
        <v>29</v>
      </c>
      <c r="O166" s="64">
        <f>'番編用リスト（男子）'!$AE$4</f>
        <v>0</v>
      </c>
      <c r="P166" s="61" t="s">
        <v>3</v>
      </c>
      <c r="Q166" s="61" t="str">
        <f>'番編用リスト（男子）'!$Z$40</f>
        <v/>
      </c>
      <c r="R166" s="62"/>
      <c r="S166" s="63"/>
      <c r="T166" s="61" t="s">
        <v>29</v>
      </c>
      <c r="U166" s="64">
        <f>'番編用リスト（男子）'!$AE$4</f>
        <v>0</v>
      </c>
      <c r="V166" s="61" t="s">
        <v>35</v>
      </c>
      <c r="W166" s="61" t="str">
        <f>'番編用リスト（男子）'!$Z$40</f>
        <v/>
      </c>
      <c r="X166" s="58"/>
      <c r="Y166" s="58"/>
      <c r="Z166" s="61" t="s">
        <v>29</v>
      </c>
      <c r="AA166" s="64">
        <f>'番編用リスト（男子）'!$AE$4</f>
        <v>0</v>
      </c>
      <c r="AB166" s="61" t="s">
        <v>3</v>
      </c>
      <c r="AC166" s="61" t="str">
        <f>'番編用リスト（男子）'!$Z$40</f>
        <v/>
      </c>
      <c r="AD166" s="62"/>
      <c r="AE166" s="63"/>
      <c r="AF166" s="61" t="s">
        <v>29</v>
      </c>
      <c r="AG166" s="64">
        <f>'番編用リスト（男子）'!$AE$4</f>
        <v>0</v>
      </c>
      <c r="AH166" s="61" t="s">
        <v>35</v>
      </c>
      <c r="AI166" s="61" t="str">
        <f>'番編用リスト（男子）'!$Z$40</f>
        <v/>
      </c>
      <c r="AJ166" s="58"/>
      <c r="AM166" s="59"/>
    </row>
    <row r="167" spans="1:40" ht="32.1" customHeight="1" x14ac:dyDescent="0.15">
      <c r="A167" s="58"/>
      <c r="B167" s="61" t="s">
        <v>30</v>
      </c>
      <c r="C167" s="702" t="str">
        <f>'番編用リスト（男子）'!$AC$40</f>
        <v/>
      </c>
      <c r="D167" s="703"/>
      <c r="E167" s="704"/>
      <c r="F167" s="62"/>
      <c r="G167" s="63"/>
      <c r="H167" s="61" t="s">
        <v>30</v>
      </c>
      <c r="I167" s="702" t="str">
        <f>'番編用リスト（男子）'!$AE$40</f>
        <v/>
      </c>
      <c r="J167" s="703"/>
      <c r="K167" s="704"/>
      <c r="L167" s="58"/>
      <c r="M167" s="58"/>
      <c r="N167" s="61" t="s">
        <v>30</v>
      </c>
      <c r="O167" s="702" t="str">
        <f>'番編用リスト（男子）'!$AG$40</f>
        <v/>
      </c>
      <c r="P167" s="703"/>
      <c r="Q167" s="704"/>
      <c r="R167" s="62"/>
      <c r="S167" s="63"/>
      <c r="T167" s="61" t="s">
        <v>30</v>
      </c>
      <c r="U167" s="702" t="str">
        <f>'番編用リスト（男子）'!$AI$40</f>
        <v/>
      </c>
      <c r="V167" s="703"/>
      <c r="W167" s="704"/>
      <c r="X167" s="58"/>
      <c r="Y167" s="58"/>
      <c r="Z167" s="61" t="s">
        <v>30</v>
      </c>
      <c r="AA167" s="705" t="str">
        <f>'番編用リスト（男子）'!$AK$40</f>
        <v/>
      </c>
      <c r="AB167" s="706"/>
      <c r="AC167" s="707"/>
      <c r="AD167" s="62"/>
      <c r="AE167" s="63"/>
      <c r="AF167" s="61" t="s">
        <v>30</v>
      </c>
      <c r="AG167" s="705" t="str">
        <f>'番編用リスト（男子）'!$AM$40</f>
        <v/>
      </c>
      <c r="AH167" s="706"/>
      <c r="AI167" s="707"/>
      <c r="AJ167" s="58"/>
      <c r="AL167" s="695"/>
      <c r="AM167" s="695"/>
      <c r="AN167" s="695"/>
    </row>
    <row r="168" spans="1:40" x14ac:dyDescent="0.15">
      <c r="A168" s="58"/>
      <c r="B168" s="65"/>
      <c r="C168" s="66"/>
      <c r="D168" s="66"/>
      <c r="E168" s="66"/>
      <c r="F168" s="67"/>
      <c r="G168" s="68"/>
      <c r="H168" s="65"/>
      <c r="I168" s="66"/>
      <c r="J168" s="66"/>
      <c r="K168" s="66"/>
      <c r="L168" s="66"/>
      <c r="M168" s="58"/>
      <c r="N168" s="65"/>
      <c r="O168" s="66"/>
      <c r="P168" s="66"/>
      <c r="Q168" s="66"/>
      <c r="R168" s="67"/>
      <c r="S168" s="68"/>
      <c r="T168" s="65"/>
      <c r="U168" s="66"/>
      <c r="V168" s="66"/>
      <c r="W168" s="66"/>
      <c r="X168" s="66"/>
      <c r="Y168" s="58"/>
      <c r="Z168" s="65"/>
      <c r="AA168" s="66"/>
      <c r="AB168" s="66"/>
      <c r="AC168" s="66"/>
      <c r="AD168" s="67"/>
      <c r="AE168" s="68"/>
      <c r="AF168" s="65"/>
      <c r="AG168" s="66"/>
      <c r="AH168" s="66"/>
      <c r="AI168" s="66"/>
      <c r="AJ168" s="66"/>
    </row>
    <row r="169" spans="1:40" x14ac:dyDescent="0.15">
      <c r="A169" s="58"/>
      <c r="B169" s="69"/>
      <c r="C169" s="70"/>
      <c r="D169" s="70"/>
      <c r="E169" s="70"/>
      <c r="F169" s="71"/>
      <c r="G169" s="72"/>
      <c r="H169" s="69"/>
      <c r="I169" s="70"/>
      <c r="J169" s="70"/>
      <c r="K169" s="70"/>
      <c r="L169" s="70"/>
      <c r="M169" s="58"/>
      <c r="N169" s="69"/>
      <c r="O169" s="70"/>
      <c r="P169" s="70"/>
      <c r="Q169" s="70"/>
      <c r="R169" s="71"/>
      <c r="S169" s="72"/>
      <c r="T169" s="69"/>
      <c r="U169" s="70"/>
      <c r="V169" s="70"/>
      <c r="W169" s="70"/>
      <c r="X169" s="70"/>
      <c r="Y169" s="58"/>
      <c r="Z169" s="69"/>
      <c r="AA169" s="70"/>
      <c r="AB169" s="70"/>
      <c r="AC169" s="70"/>
      <c r="AD169" s="71"/>
      <c r="AE169" s="72"/>
      <c r="AF169" s="69"/>
      <c r="AG169" s="70"/>
      <c r="AH169" s="70"/>
      <c r="AI169" s="70"/>
      <c r="AJ169" s="70"/>
    </row>
    <row r="170" spans="1:40" ht="32.1" customHeight="1" x14ac:dyDescent="0.15">
      <c r="A170" s="58"/>
      <c r="B170" s="61" t="s">
        <v>27</v>
      </c>
      <c r="C170" s="692" t="str">
        <f>'番編用リスト（男子）'!$AB$41</f>
        <v/>
      </c>
      <c r="D170" s="693"/>
      <c r="E170" s="694"/>
      <c r="F170" s="62"/>
      <c r="G170" s="63"/>
      <c r="H170" s="61" t="s">
        <v>27</v>
      </c>
      <c r="I170" s="692" t="str">
        <f>'番編用リスト（男子）'!$AD$41</f>
        <v/>
      </c>
      <c r="J170" s="693"/>
      <c r="K170" s="694"/>
      <c r="L170" s="58"/>
      <c r="M170" s="58"/>
      <c r="N170" s="61" t="s">
        <v>27</v>
      </c>
      <c r="O170" s="692" t="str">
        <f>'番編用リスト（男子）'!$AF$41</f>
        <v/>
      </c>
      <c r="P170" s="693"/>
      <c r="Q170" s="694"/>
      <c r="R170" s="62"/>
      <c r="S170" s="63"/>
      <c r="T170" s="61" t="s">
        <v>27</v>
      </c>
      <c r="U170" s="692" t="str">
        <f>'番編用リスト（男子）'!$AH$41</f>
        <v/>
      </c>
      <c r="V170" s="693"/>
      <c r="W170" s="694"/>
      <c r="X170" s="58"/>
      <c r="Y170" s="58"/>
      <c r="Z170" s="61" t="s">
        <v>27</v>
      </c>
      <c r="AA170" s="692" t="str">
        <f>'番編用リスト（男子）'!$AJ$41</f>
        <v/>
      </c>
      <c r="AB170" s="693"/>
      <c r="AC170" s="694"/>
      <c r="AD170" s="62"/>
      <c r="AE170" s="63"/>
      <c r="AF170" s="61" t="s">
        <v>27</v>
      </c>
      <c r="AG170" s="692" t="str">
        <f>'番編用リスト（男子）'!$AL$41</f>
        <v/>
      </c>
      <c r="AH170" s="693"/>
      <c r="AI170" s="694"/>
      <c r="AJ170" s="58"/>
      <c r="AL170" s="695"/>
      <c r="AM170" s="695"/>
      <c r="AN170" s="695"/>
    </row>
    <row r="171" spans="1:40" ht="32.1" customHeight="1" x14ac:dyDescent="0.15">
      <c r="A171" s="58"/>
      <c r="B171" s="61" t="s">
        <v>1</v>
      </c>
      <c r="C171" s="696" t="str">
        <f>'番編用リスト（男子）'!$W$41</f>
        <v/>
      </c>
      <c r="D171" s="697"/>
      <c r="E171" s="698"/>
      <c r="F171" s="62"/>
      <c r="G171" s="63"/>
      <c r="H171" s="61" t="s">
        <v>1</v>
      </c>
      <c r="I171" s="696" t="str">
        <f>'番編用リスト（男子）'!$W$41</f>
        <v/>
      </c>
      <c r="J171" s="697"/>
      <c r="K171" s="698"/>
      <c r="L171" s="58"/>
      <c r="M171" s="58"/>
      <c r="N171" s="61" t="s">
        <v>1</v>
      </c>
      <c r="O171" s="696" t="str">
        <f>'番編用リスト（男子）'!$W$41</f>
        <v/>
      </c>
      <c r="P171" s="697"/>
      <c r="Q171" s="698"/>
      <c r="R171" s="62"/>
      <c r="S171" s="63"/>
      <c r="T171" s="61" t="s">
        <v>1</v>
      </c>
      <c r="U171" s="696" t="str">
        <f>'番編用リスト（男子）'!$W$41</f>
        <v/>
      </c>
      <c r="V171" s="697"/>
      <c r="W171" s="698"/>
      <c r="X171" s="58"/>
      <c r="Y171" s="58"/>
      <c r="Z171" s="61" t="s">
        <v>1</v>
      </c>
      <c r="AA171" s="696" t="str">
        <f>'番編用リスト（男子）'!$W$41</f>
        <v/>
      </c>
      <c r="AB171" s="697"/>
      <c r="AC171" s="698"/>
      <c r="AD171" s="62"/>
      <c r="AE171" s="63"/>
      <c r="AF171" s="61" t="s">
        <v>1</v>
      </c>
      <c r="AG171" s="696" t="str">
        <f>'番編用リスト（男子）'!$W$41</f>
        <v/>
      </c>
      <c r="AH171" s="697"/>
      <c r="AI171" s="698"/>
      <c r="AJ171" s="58"/>
      <c r="AL171" s="695"/>
      <c r="AM171" s="695"/>
      <c r="AN171" s="695"/>
    </row>
    <row r="172" spans="1:40" ht="32.1" customHeight="1" x14ac:dyDescent="0.15">
      <c r="A172" s="58"/>
      <c r="B172" s="61" t="s">
        <v>28</v>
      </c>
      <c r="C172" s="699" t="str">
        <f>'番編用リスト（男子）'!$X$41</f>
        <v/>
      </c>
      <c r="D172" s="700"/>
      <c r="E172" s="701"/>
      <c r="F172" s="62"/>
      <c r="G172" s="63"/>
      <c r="H172" s="61" t="s">
        <v>28</v>
      </c>
      <c r="I172" s="699" t="str">
        <f>'番編用リスト（男子）'!$X$41</f>
        <v/>
      </c>
      <c r="J172" s="700"/>
      <c r="K172" s="701"/>
      <c r="L172" s="58"/>
      <c r="M172" s="58"/>
      <c r="N172" s="61" t="s">
        <v>28</v>
      </c>
      <c r="O172" s="699" t="str">
        <f>'番編用リスト（男子）'!$X$41</f>
        <v/>
      </c>
      <c r="P172" s="700"/>
      <c r="Q172" s="701"/>
      <c r="R172" s="62"/>
      <c r="S172" s="63"/>
      <c r="T172" s="61" t="s">
        <v>28</v>
      </c>
      <c r="U172" s="699" t="str">
        <f>'番編用リスト（男子）'!$X$41</f>
        <v/>
      </c>
      <c r="V172" s="700"/>
      <c r="W172" s="701"/>
      <c r="X172" s="58"/>
      <c r="Y172" s="58"/>
      <c r="Z172" s="61" t="s">
        <v>28</v>
      </c>
      <c r="AA172" s="699" t="str">
        <f>'番編用リスト（男子）'!$X$41</f>
        <v/>
      </c>
      <c r="AB172" s="700"/>
      <c r="AC172" s="701"/>
      <c r="AD172" s="62"/>
      <c r="AE172" s="63"/>
      <c r="AF172" s="61" t="s">
        <v>28</v>
      </c>
      <c r="AG172" s="699" t="str">
        <f>'番編用リスト（男子）'!$X$41</f>
        <v/>
      </c>
      <c r="AH172" s="700"/>
      <c r="AI172" s="701"/>
      <c r="AJ172" s="58"/>
      <c r="AL172" s="695"/>
      <c r="AM172" s="695"/>
      <c r="AN172" s="695"/>
    </row>
    <row r="173" spans="1:40" ht="32.1" customHeight="1" x14ac:dyDescent="0.15">
      <c r="A173" s="58"/>
      <c r="B173" s="61" t="s">
        <v>29</v>
      </c>
      <c r="C173" s="64">
        <f>'番編用リスト（男子）'!$AE$4</f>
        <v>0</v>
      </c>
      <c r="D173" s="61" t="s">
        <v>3</v>
      </c>
      <c r="E173" s="61" t="str">
        <f>'番編用リスト（男子）'!$Z$41</f>
        <v/>
      </c>
      <c r="F173" s="62"/>
      <c r="G173" s="63"/>
      <c r="H173" s="61" t="s">
        <v>29</v>
      </c>
      <c r="I173" s="64">
        <f>'番編用リスト（男子）'!$AE$4</f>
        <v>0</v>
      </c>
      <c r="J173" s="61" t="s">
        <v>35</v>
      </c>
      <c r="K173" s="61" t="str">
        <f>'番編用リスト（男子）'!$Z$41</f>
        <v/>
      </c>
      <c r="L173" s="58"/>
      <c r="M173" s="58"/>
      <c r="N173" s="61" t="s">
        <v>29</v>
      </c>
      <c r="O173" s="64">
        <f>'番編用リスト（男子）'!$AE$4</f>
        <v>0</v>
      </c>
      <c r="P173" s="61" t="s">
        <v>3</v>
      </c>
      <c r="Q173" s="61" t="str">
        <f>'番編用リスト（男子）'!$Z$41</f>
        <v/>
      </c>
      <c r="R173" s="62"/>
      <c r="S173" s="63"/>
      <c r="T173" s="61" t="s">
        <v>29</v>
      </c>
      <c r="U173" s="64">
        <f>'番編用リスト（男子）'!$AE$4</f>
        <v>0</v>
      </c>
      <c r="V173" s="61" t="s">
        <v>35</v>
      </c>
      <c r="W173" s="61" t="str">
        <f>'番編用リスト（男子）'!$Z$41</f>
        <v/>
      </c>
      <c r="X173" s="58"/>
      <c r="Y173" s="58"/>
      <c r="Z173" s="61" t="s">
        <v>29</v>
      </c>
      <c r="AA173" s="64">
        <f>'番編用リスト（男子）'!$AE$4</f>
        <v>0</v>
      </c>
      <c r="AB173" s="61" t="s">
        <v>3</v>
      </c>
      <c r="AC173" s="61" t="str">
        <f>'番編用リスト（男子）'!$Z$41</f>
        <v/>
      </c>
      <c r="AD173" s="62"/>
      <c r="AE173" s="63"/>
      <c r="AF173" s="61" t="s">
        <v>29</v>
      </c>
      <c r="AG173" s="64">
        <f>'番編用リスト（男子）'!$AE$4</f>
        <v>0</v>
      </c>
      <c r="AH173" s="61" t="s">
        <v>35</v>
      </c>
      <c r="AI173" s="61" t="str">
        <f>'番編用リスト（男子）'!$Z$41</f>
        <v/>
      </c>
      <c r="AJ173" s="58"/>
      <c r="AM173" s="59"/>
    </row>
    <row r="174" spans="1:40" ht="32.1" customHeight="1" x14ac:dyDescent="0.15">
      <c r="A174" s="58"/>
      <c r="B174" s="61" t="s">
        <v>30</v>
      </c>
      <c r="C174" s="702" t="str">
        <f>'番編用リスト（男子）'!$AC$41</f>
        <v/>
      </c>
      <c r="D174" s="703"/>
      <c r="E174" s="704"/>
      <c r="F174" s="62"/>
      <c r="G174" s="63"/>
      <c r="H174" s="61" t="s">
        <v>30</v>
      </c>
      <c r="I174" s="702" t="str">
        <f>'番編用リスト（男子）'!$AE$41</f>
        <v/>
      </c>
      <c r="J174" s="703"/>
      <c r="K174" s="704"/>
      <c r="L174" s="58"/>
      <c r="M174" s="58"/>
      <c r="N174" s="61" t="s">
        <v>30</v>
      </c>
      <c r="O174" s="702" t="str">
        <f>'番編用リスト（男子）'!$AG$41</f>
        <v/>
      </c>
      <c r="P174" s="703"/>
      <c r="Q174" s="704"/>
      <c r="R174" s="62"/>
      <c r="S174" s="63"/>
      <c r="T174" s="61" t="s">
        <v>30</v>
      </c>
      <c r="U174" s="702" t="str">
        <f>'番編用リスト（男子）'!$AI$41</f>
        <v/>
      </c>
      <c r="V174" s="703"/>
      <c r="W174" s="704"/>
      <c r="X174" s="58"/>
      <c r="Y174" s="58"/>
      <c r="Z174" s="61" t="s">
        <v>30</v>
      </c>
      <c r="AA174" s="705" t="str">
        <f>'番編用リスト（男子）'!$AK$41</f>
        <v/>
      </c>
      <c r="AB174" s="706"/>
      <c r="AC174" s="707"/>
      <c r="AD174" s="62"/>
      <c r="AE174" s="63"/>
      <c r="AF174" s="61" t="s">
        <v>30</v>
      </c>
      <c r="AG174" s="705" t="str">
        <f>'番編用リスト（男子）'!$AM$41</f>
        <v/>
      </c>
      <c r="AH174" s="706"/>
      <c r="AI174" s="707"/>
      <c r="AJ174" s="58"/>
      <c r="AL174" s="695"/>
      <c r="AM174" s="695"/>
      <c r="AN174" s="695"/>
    </row>
    <row r="175" spans="1:40" ht="18.75" customHeight="1" x14ac:dyDescent="0.15">
      <c r="A175" s="58"/>
      <c r="B175" s="119"/>
      <c r="C175" s="58"/>
      <c r="D175" s="58"/>
      <c r="E175" s="58"/>
      <c r="F175" s="58"/>
      <c r="G175" s="68"/>
      <c r="H175" s="119"/>
      <c r="I175" s="58"/>
      <c r="J175" s="58"/>
      <c r="K175" s="58"/>
      <c r="L175" s="58"/>
      <c r="M175" s="58"/>
      <c r="N175" s="119"/>
      <c r="O175" s="58"/>
      <c r="P175" s="58"/>
      <c r="Q175" s="58"/>
      <c r="R175" s="58"/>
      <c r="S175" s="68"/>
      <c r="T175" s="119"/>
      <c r="U175" s="58"/>
      <c r="V175" s="58"/>
      <c r="W175" s="58"/>
      <c r="X175" s="58"/>
      <c r="Y175" s="58"/>
      <c r="Z175" s="119"/>
      <c r="AA175" s="58"/>
      <c r="AB175" s="58"/>
      <c r="AC175" s="58"/>
      <c r="AD175" s="58"/>
      <c r="AE175" s="68"/>
      <c r="AF175" s="119"/>
      <c r="AG175" s="58"/>
      <c r="AH175" s="58"/>
      <c r="AI175" s="58"/>
      <c r="AJ175" s="58"/>
      <c r="AL175" s="695"/>
      <c r="AM175" s="695"/>
      <c r="AN175" s="695"/>
    </row>
    <row r="176" spans="1:40" x14ac:dyDescent="0.15">
      <c r="A176" s="58"/>
      <c r="B176" s="119"/>
      <c r="C176" s="58"/>
      <c r="D176" s="58"/>
      <c r="E176" s="58"/>
      <c r="F176" s="58"/>
      <c r="G176" s="58"/>
      <c r="H176" s="119"/>
      <c r="I176" s="58"/>
      <c r="J176" s="58"/>
      <c r="K176" s="58"/>
      <c r="L176" s="58"/>
      <c r="M176" s="58"/>
      <c r="N176" s="119"/>
      <c r="O176" s="58"/>
      <c r="P176" s="58"/>
      <c r="Q176" s="58"/>
      <c r="R176" s="58"/>
      <c r="S176" s="58"/>
      <c r="T176" s="119"/>
      <c r="U176" s="58"/>
      <c r="V176" s="58"/>
      <c r="W176" s="58"/>
      <c r="X176" s="58"/>
      <c r="Y176" s="58"/>
      <c r="Z176" s="119"/>
      <c r="AA176" s="58"/>
      <c r="AB176" s="58"/>
      <c r="AC176" s="58"/>
      <c r="AD176" s="58"/>
      <c r="AE176" s="58"/>
      <c r="AF176" s="119"/>
      <c r="AG176" s="58"/>
      <c r="AH176" s="58"/>
      <c r="AI176" s="58"/>
      <c r="AJ176" s="58"/>
    </row>
    <row r="177" spans="1:40" ht="32.1" customHeight="1" x14ac:dyDescent="0.15">
      <c r="A177" s="58"/>
      <c r="B177" s="61" t="s">
        <v>27</v>
      </c>
      <c r="C177" s="692" t="str">
        <f>'番編用リスト（男子）'!$AB$42</f>
        <v/>
      </c>
      <c r="D177" s="693"/>
      <c r="E177" s="694"/>
      <c r="F177" s="62"/>
      <c r="G177" s="63"/>
      <c r="H177" s="61" t="s">
        <v>27</v>
      </c>
      <c r="I177" s="692" t="str">
        <f>'番編用リスト（男子）'!$AD$42</f>
        <v/>
      </c>
      <c r="J177" s="693"/>
      <c r="K177" s="694"/>
      <c r="L177" s="58"/>
      <c r="M177" s="58"/>
      <c r="N177" s="61" t="s">
        <v>27</v>
      </c>
      <c r="O177" s="692" t="str">
        <f>'番編用リスト（男子）'!$AF$42</f>
        <v/>
      </c>
      <c r="P177" s="693"/>
      <c r="Q177" s="694"/>
      <c r="R177" s="62"/>
      <c r="S177" s="63"/>
      <c r="T177" s="61" t="s">
        <v>27</v>
      </c>
      <c r="U177" s="692" t="str">
        <f>'番編用リスト（男子）'!$AH$42</f>
        <v/>
      </c>
      <c r="V177" s="693"/>
      <c r="W177" s="694"/>
      <c r="X177" s="58"/>
      <c r="Y177" s="58"/>
      <c r="Z177" s="61" t="s">
        <v>27</v>
      </c>
      <c r="AA177" s="692" t="str">
        <f>'番編用リスト（男子）'!$AJ$42</f>
        <v/>
      </c>
      <c r="AB177" s="693"/>
      <c r="AC177" s="694"/>
      <c r="AD177" s="62"/>
      <c r="AE177" s="63"/>
      <c r="AF177" s="61" t="s">
        <v>27</v>
      </c>
      <c r="AG177" s="692" t="str">
        <f>'番編用リスト（男子）'!$AL$42</f>
        <v/>
      </c>
      <c r="AH177" s="693"/>
      <c r="AI177" s="694"/>
      <c r="AJ177" s="58"/>
      <c r="AL177" s="695"/>
      <c r="AM177" s="695"/>
      <c r="AN177" s="695"/>
    </row>
    <row r="178" spans="1:40" ht="32.1" customHeight="1" x14ac:dyDescent="0.15">
      <c r="A178" s="58"/>
      <c r="B178" s="61" t="s">
        <v>1</v>
      </c>
      <c r="C178" s="696" t="str">
        <f>'番編用リスト（男子）'!$W$42</f>
        <v/>
      </c>
      <c r="D178" s="697"/>
      <c r="E178" s="698"/>
      <c r="F178" s="62"/>
      <c r="G178" s="63"/>
      <c r="H178" s="61" t="s">
        <v>1</v>
      </c>
      <c r="I178" s="696" t="str">
        <f>'番編用リスト（男子）'!$W$42</f>
        <v/>
      </c>
      <c r="J178" s="697"/>
      <c r="K178" s="698"/>
      <c r="L178" s="58"/>
      <c r="M178" s="58"/>
      <c r="N178" s="61" t="s">
        <v>1</v>
      </c>
      <c r="O178" s="696" t="str">
        <f>'番編用リスト（男子）'!$W$42</f>
        <v/>
      </c>
      <c r="P178" s="697"/>
      <c r="Q178" s="698"/>
      <c r="R178" s="62"/>
      <c r="S178" s="63"/>
      <c r="T178" s="61" t="s">
        <v>1</v>
      </c>
      <c r="U178" s="696" t="str">
        <f>'番編用リスト（男子）'!$W$42</f>
        <v/>
      </c>
      <c r="V178" s="697"/>
      <c r="W178" s="698"/>
      <c r="X178" s="58"/>
      <c r="Y178" s="58"/>
      <c r="Z178" s="61" t="s">
        <v>1</v>
      </c>
      <c r="AA178" s="696" t="str">
        <f>'番編用リスト（男子）'!$W$42</f>
        <v/>
      </c>
      <c r="AB178" s="697"/>
      <c r="AC178" s="698"/>
      <c r="AD178" s="62"/>
      <c r="AE178" s="63"/>
      <c r="AF178" s="61" t="s">
        <v>1</v>
      </c>
      <c r="AG178" s="696" t="str">
        <f>'番編用リスト（男子）'!$W$42</f>
        <v/>
      </c>
      <c r="AH178" s="697"/>
      <c r="AI178" s="698"/>
      <c r="AJ178" s="58"/>
      <c r="AL178" s="695"/>
      <c r="AM178" s="695"/>
      <c r="AN178" s="695"/>
    </row>
    <row r="179" spans="1:40" ht="32.1" customHeight="1" x14ac:dyDescent="0.15">
      <c r="A179" s="58"/>
      <c r="B179" s="61" t="s">
        <v>28</v>
      </c>
      <c r="C179" s="699" t="str">
        <f>'番編用リスト（男子）'!$X$42</f>
        <v/>
      </c>
      <c r="D179" s="700"/>
      <c r="E179" s="701"/>
      <c r="F179" s="62"/>
      <c r="G179" s="63"/>
      <c r="H179" s="61" t="s">
        <v>28</v>
      </c>
      <c r="I179" s="699" t="str">
        <f>'番編用リスト（男子）'!$X$42</f>
        <v/>
      </c>
      <c r="J179" s="700"/>
      <c r="K179" s="701"/>
      <c r="L179" s="58"/>
      <c r="M179" s="58"/>
      <c r="N179" s="61" t="s">
        <v>28</v>
      </c>
      <c r="O179" s="699" t="str">
        <f>'番編用リスト（男子）'!$X$42</f>
        <v/>
      </c>
      <c r="P179" s="700"/>
      <c r="Q179" s="701"/>
      <c r="R179" s="62"/>
      <c r="S179" s="63"/>
      <c r="T179" s="61" t="s">
        <v>28</v>
      </c>
      <c r="U179" s="699" t="str">
        <f>'番編用リスト（男子）'!$X$42</f>
        <v/>
      </c>
      <c r="V179" s="700"/>
      <c r="W179" s="701"/>
      <c r="X179" s="58"/>
      <c r="Y179" s="58"/>
      <c r="Z179" s="61" t="s">
        <v>28</v>
      </c>
      <c r="AA179" s="699" t="str">
        <f>'番編用リスト（男子）'!$X$42</f>
        <v/>
      </c>
      <c r="AB179" s="700"/>
      <c r="AC179" s="701"/>
      <c r="AD179" s="62"/>
      <c r="AE179" s="63"/>
      <c r="AF179" s="61" t="s">
        <v>28</v>
      </c>
      <c r="AG179" s="699" t="str">
        <f>'番編用リスト（男子）'!$X$42</f>
        <v/>
      </c>
      <c r="AH179" s="700"/>
      <c r="AI179" s="701"/>
      <c r="AJ179" s="58"/>
      <c r="AL179" s="695"/>
      <c r="AM179" s="695"/>
      <c r="AN179" s="695"/>
    </row>
    <row r="180" spans="1:40" ht="32.1" customHeight="1" x14ac:dyDescent="0.15">
      <c r="A180" s="58"/>
      <c r="B180" s="61" t="s">
        <v>29</v>
      </c>
      <c r="C180" s="64">
        <f>'番編用リスト（男子）'!$AE$4</f>
        <v>0</v>
      </c>
      <c r="D180" s="61" t="s">
        <v>3</v>
      </c>
      <c r="E180" s="61" t="str">
        <f>'番編用リスト（男子）'!$Z$42</f>
        <v/>
      </c>
      <c r="F180" s="62"/>
      <c r="G180" s="63"/>
      <c r="H180" s="61" t="s">
        <v>29</v>
      </c>
      <c r="I180" s="64">
        <f>'番編用リスト（男子）'!$AE$4</f>
        <v>0</v>
      </c>
      <c r="J180" s="61" t="s">
        <v>35</v>
      </c>
      <c r="K180" s="61" t="str">
        <f>'番編用リスト（男子）'!$Z$42</f>
        <v/>
      </c>
      <c r="L180" s="58"/>
      <c r="M180" s="58"/>
      <c r="N180" s="61" t="s">
        <v>29</v>
      </c>
      <c r="O180" s="64">
        <f>'番編用リスト（男子）'!$AE$4</f>
        <v>0</v>
      </c>
      <c r="P180" s="61" t="s">
        <v>3</v>
      </c>
      <c r="Q180" s="61" t="str">
        <f>'番編用リスト（男子）'!$Z$42</f>
        <v/>
      </c>
      <c r="R180" s="62"/>
      <c r="S180" s="63"/>
      <c r="T180" s="61" t="s">
        <v>29</v>
      </c>
      <c r="U180" s="64">
        <f>'番編用リスト（男子）'!$AE$4</f>
        <v>0</v>
      </c>
      <c r="V180" s="61" t="s">
        <v>35</v>
      </c>
      <c r="W180" s="61" t="str">
        <f>'番編用リスト（男子）'!$Z$42</f>
        <v/>
      </c>
      <c r="X180" s="58"/>
      <c r="Y180" s="58"/>
      <c r="Z180" s="61" t="s">
        <v>29</v>
      </c>
      <c r="AA180" s="64">
        <f>'番編用リスト（男子）'!$AE$4</f>
        <v>0</v>
      </c>
      <c r="AB180" s="61" t="s">
        <v>3</v>
      </c>
      <c r="AC180" s="61" t="str">
        <f>'番編用リスト（男子）'!$Z$42</f>
        <v/>
      </c>
      <c r="AD180" s="62"/>
      <c r="AE180" s="63"/>
      <c r="AF180" s="61" t="s">
        <v>29</v>
      </c>
      <c r="AG180" s="64">
        <f>'番編用リスト（男子）'!$AE$4</f>
        <v>0</v>
      </c>
      <c r="AH180" s="61" t="s">
        <v>35</v>
      </c>
      <c r="AI180" s="61" t="str">
        <f>'番編用リスト（男子）'!$Z$42</f>
        <v/>
      </c>
      <c r="AJ180" s="58"/>
      <c r="AM180" s="59"/>
    </row>
    <row r="181" spans="1:40" ht="32.1" customHeight="1" x14ac:dyDescent="0.15">
      <c r="A181" s="58"/>
      <c r="B181" s="61" t="s">
        <v>30</v>
      </c>
      <c r="C181" s="702" t="str">
        <f>'番編用リスト（男子）'!$AC$42</f>
        <v/>
      </c>
      <c r="D181" s="703"/>
      <c r="E181" s="704"/>
      <c r="F181" s="62"/>
      <c r="G181" s="63"/>
      <c r="H181" s="61" t="s">
        <v>30</v>
      </c>
      <c r="I181" s="702" t="str">
        <f>'番編用リスト（男子）'!$AE$42</f>
        <v/>
      </c>
      <c r="J181" s="703"/>
      <c r="K181" s="704"/>
      <c r="L181" s="58"/>
      <c r="M181" s="58"/>
      <c r="N181" s="61" t="s">
        <v>30</v>
      </c>
      <c r="O181" s="702" t="str">
        <f>'番編用リスト（男子）'!$AG$42</f>
        <v/>
      </c>
      <c r="P181" s="703"/>
      <c r="Q181" s="704"/>
      <c r="R181" s="62"/>
      <c r="S181" s="63"/>
      <c r="T181" s="61" t="s">
        <v>30</v>
      </c>
      <c r="U181" s="702" t="str">
        <f>'番編用リスト（男子）'!$AI$42</f>
        <v/>
      </c>
      <c r="V181" s="703"/>
      <c r="W181" s="704"/>
      <c r="X181" s="58"/>
      <c r="Y181" s="58"/>
      <c r="Z181" s="61" t="s">
        <v>30</v>
      </c>
      <c r="AA181" s="705" t="str">
        <f>'番編用リスト（男子）'!$AK$42</f>
        <v/>
      </c>
      <c r="AB181" s="706"/>
      <c r="AC181" s="707"/>
      <c r="AD181" s="62"/>
      <c r="AE181" s="63"/>
      <c r="AF181" s="61" t="s">
        <v>30</v>
      </c>
      <c r="AG181" s="705" t="str">
        <f>'番編用リスト（男子）'!$AM$42</f>
        <v/>
      </c>
      <c r="AH181" s="706"/>
      <c r="AI181" s="707"/>
      <c r="AJ181" s="58"/>
      <c r="AL181" s="695"/>
      <c r="AM181" s="695"/>
      <c r="AN181" s="695"/>
    </row>
    <row r="182" spans="1:40" x14ac:dyDescent="0.15">
      <c r="A182" s="58"/>
      <c r="B182" s="65"/>
      <c r="C182" s="66"/>
      <c r="D182" s="66"/>
      <c r="E182" s="66"/>
      <c r="F182" s="67"/>
      <c r="G182" s="68"/>
      <c r="H182" s="65"/>
      <c r="I182" s="66"/>
      <c r="J182" s="66"/>
      <c r="K182" s="66"/>
      <c r="L182" s="66"/>
      <c r="M182" s="58"/>
      <c r="N182" s="65"/>
      <c r="O182" s="66"/>
      <c r="P182" s="66"/>
      <c r="Q182" s="66"/>
      <c r="R182" s="67"/>
      <c r="S182" s="68"/>
      <c r="T182" s="65"/>
      <c r="U182" s="66"/>
      <c r="V182" s="66"/>
      <c r="W182" s="66"/>
      <c r="X182" s="66"/>
      <c r="Y182" s="58"/>
      <c r="Z182" s="65"/>
      <c r="AA182" s="66"/>
      <c r="AB182" s="66"/>
      <c r="AC182" s="66"/>
      <c r="AD182" s="67"/>
      <c r="AE182" s="68"/>
      <c r="AF182" s="65"/>
      <c r="AG182" s="66"/>
      <c r="AH182" s="66"/>
      <c r="AI182" s="66"/>
      <c r="AJ182" s="66"/>
    </row>
    <row r="183" spans="1:40" x14ac:dyDescent="0.15">
      <c r="A183" s="58"/>
      <c r="B183" s="69"/>
      <c r="C183" s="70"/>
      <c r="D183" s="70"/>
      <c r="E183" s="70"/>
      <c r="F183" s="71"/>
      <c r="G183" s="72"/>
      <c r="H183" s="69"/>
      <c r="I183" s="70"/>
      <c r="J183" s="70"/>
      <c r="K183" s="70"/>
      <c r="L183" s="70"/>
      <c r="M183" s="58"/>
      <c r="N183" s="69"/>
      <c r="O183" s="70"/>
      <c r="P183" s="70"/>
      <c r="Q183" s="70"/>
      <c r="R183" s="71"/>
      <c r="S183" s="72"/>
      <c r="T183" s="69"/>
      <c r="U183" s="70"/>
      <c r="V183" s="70"/>
      <c r="W183" s="70"/>
      <c r="X183" s="70"/>
      <c r="Y183" s="58"/>
      <c r="Z183" s="69"/>
      <c r="AA183" s="70"/>
      <c r="AB183" s="70"/>
      <c r="AC183" s="70"/>
      <c r="AD183" s="71"/>
      <c r="AE183" s="72"/>
      <c r="AF183" s="69"/>
      <c r="AG183" s="70"/>
      <c r="AH183" s="70"/>
      <c r="AI183" s="70"/>
      <c r="AJ183" s="70"/>
    </row>
    <row r="184" spans="1:40" ht="32.1" customHeight="1" x14ac:dyDescent="0.15">
      <c r="A184" s="58"/>
      <c r="B184" s="61" t="s">
        <v>27</v>
      </c>
      <c r="C184" s="692" t="str">
        <f>'番編用リスト（男子）'!$AB$43</f>
        <v/>
      </c>
      <c r="D184" s="693"/>
      <c r="E184" s="694"/>
      <c r="F184" s="62"/>
      <c r="G184" s="63"/>
      <c r="H184" s="61" t="s">
        <v>27</v>
      </c>
      <c r="I184" s="692" t="str">
        <f>'番編用リスト（男子）'!$AD$43</f>
        <v/>
      </c>
      <c r="J184" s="693"/>
      <c r="K184" s="694"/>
      <c r="L184" s="58"/>
      <c r="M184" s="58"/>
      <c r="N184" s="61" t="s">
        <v>27</v>
      </c>
      <c r="O184" s="692" t="str">
        <f>'番編用リスト（男子）'!$AF$43</f>
        <v/>
      </c>
      <c r="P184" s="693"/>
      <c r="Q184" s="694"/>
      <c r="R184" s="62"/>
      <c r="S184" s="63"/>
      <c r="T184" s="61" t="s">
        <v>27</v>
      </c>
      <c r="U184" s="692" t="str">
        <f>'番編用リスト（男子）'!$AH$43</f>
        <v/>
      </c>
      <c r="V184" s="693"/>
      <c r="W184" s="694"/>
      <c r="X184" s="58"/>
      <c r="Y184" s="58"/>
      <c r="Z184" s="61" t="s">
        <v>27</v>
      </c>
      <c r="AA184" s="692" t="str">
        <f>'番編用リスト（男子）'!$AJ$43</f>
        <v/>
      </c>
      <c r="AB184" s="693"/>
      <c r="AC184" s="694"/>
      <c r="AD184" s="62"/>
      <c r="AE184" s="63"/>
      <c r="AF184" s="61" t="s">
        <v>27</v>
      </c>
      <c r="AG184" s="692" t="str">
        <f>'番編用リスト（男子）'!$AL$43</f>
        <v/>
      </c>
      <c r="AH184" s="693"/>
      <c r="AI184" s="694"/>
      <c r="AJ184" s="58"/>
      <c r="AL184" s="695"/>
      <c r="AM184" s="695"/>
      <c r="AN184" s="695"/>
    </row>
    <row r="185" spans="1:40" ht="32.1" customHeight="1" x14ac:dyDescent="0.15">
      <c r="A185" s="58"/>
      <c r="B185" s="61" t="s">
        <v>1</v>
      </c>
      <c r="C185" s="696" t="str">
        <f>'番編用リスト（男子）'!$W$43</f>
        <v/>
      </c>
      <c r="D185" s="697"/>
      <c r="E185" s="698"/>
      <c r="F185" s="62"/>
      <c r="G185" s="63"/>
      <c r="H185" s="61" t="s">
        <v>1</v>
      </c>
      <c r="I185" s="696" t="str">
        <f>'番編用リスト（男子）'!$W$43</f>
        <v/>
      </c>
      <c r="J185" s="697"/>
      <c r="K185" s="698"/>
      <c r="L185" s="58"/>
      <c r="M185" s="58"/>
      <c r="N185" s="61" t="s">
        <v>1</v>
      </c>
      <c r="O185" s="696" t="str">
        <f>'番編用リスト（男子）'!$W$43</f>
        <v/>
      </c>
      <c r="P185" s="697"/>
      <c r="Q185" s="698"/>
      <c r="R185" s="62"/>
      <c r="S185" s="63"/>
      <c r="T185" s="61" t="s">
        <v>1</v>
      </c>
      <c r="U185" s="696" t="str">
        <f>'番編用リスト（男子）'!$W$43</f>
        <v/>
      </c>
      <c r="V185" s="697"/>
      <c r="W185" s="698"/>
      <c r="X185" s="58"/>
      <c r="Y185" s="58"/>
      <c r="Z185" s="61" t="s">
        <v>1</v>
      </c>
      <c r="AA185" s="696" t="str">
        <f>'番編用リスト（男子）'!$W$43</f>
        <v/>
      </c>
      <c r="AB185" s="697"/>
      <c r="AC185" s="698"/>
      <c r="AD185" s="62"/>
      <c r="AE185" s="63"/>
      <c r="AF185" s="61" t="s">
        <v>1</v>
      </c>
      <c r="AG185" s="696" t="str">
        <f>'番編用リスト（男子）'!$W$43</f>
        <v/>
      </c>
      <c r="AH185" s="697"/>
      <c r="AI185" s="698"/>
      <c r="AJ185" s="58"/>
      <c r="AL185" s="695"/>
      <c r="AM185" s="695"/>
      <c r="AN185" s="695"/>
    </row>
    <row r="186" spans="1:40" ht="32.1" customHeight="1" x14ac:dyDescent="0.15">
      <c r="A186" s="58"/>
      <c r="B186" s="61" t="s">
        <v>28</v>
      </c>
      <c r="C186" s="699" t="str">
        <f>'番編用リスト（男子）'!$X$43</f>
        <v/>
      </c>
      <c r="D186" s="700"/>
      <c r="E186" s="701"/>
      <c r="F186" s="62"/>
      <c r="G186" s="63"/>
      <c r="H186" s="61" t="s">
        <v>28</v>
      </c>
      <c r="I186" s="699" t="str">
        <f>'番編用リスト（男子）'!$X$43</f>
        <v/>
      </c>
      <c r="J186" s="700"/>
      <c r="K186" s="701"/>
      <c r="L186" s="58"/>
      <c r="M186" s="58"/>
      <c r="N186" s="61" t="s">
        <v>28</v>
      </c>
      <c r="O186" s="699" t="str">
        <f>'番編用リスト（男子）'!$X$43</f>
        <v/>
      </c>
      <c r="P186" s="700"/>
      <c r="Q186" s="701"/>
      <c r="R186" s="62"/>
      <c r="S186" s="63"/>
      <c r="T186" s="61" t="s">
        <v>28</v>
      </c>
      <c r="U186" s="699" t="str">
        <f>'番編用リスト（男子）'!$X$43</f>
        <v/>
      </c>
      <c r="V186" s="700"/>
      <c r="W186" s="701"/>
      <c r="X186" s="58"/>
      <c r="Y186" s="58"/>
      <c r="Z186" s="61" t="s">
        <v>28</v>
      </c>
      <c r="AA186" s="699" t="str">
        <f>'番編用リスト（男子）'!$X$43</f>
        <v/>
      </c>
      <c r="AB186" s="700"/>
      <c r="AC186" s="701"/>
      <c r="AD186" s="62"/>
      <c r="AE186" s="63"/>
      <c r="AF186" s="61" t="s">
        <v>28</v>
      </c>
      <c r="AG186" s="699" t="str">
        <f>'番編用リスト（男子）'!$X$43</f>
        <v/>
      </c>
      <c r="AH186" s="700"/>
      <c r="AI186" s="701"/>
      <c r="AJ186" s="58"/>
      <c r="AL186" s="695"/>
      <c r="AM186" s="695"/>
      <c r="AN186" s="695"/>
    </row>
    <row r="187" spans="1:40" ht="32.1" customHeight="1" x14ac:dyDescent="0.15">
      <c r="A187" s="58"/>
      <c r="B187" s="61" t="s">
        <v>29</v>
      </c>
      <c r="C187" s="64">
        <f>'番編用リスト（男子）'!$AE$4</f>
        <v>0</v>
      </c>
      <c r="D187" s="61" t="s">
        <v>3</v>
      </c>
      <c r="E187" s="61" t="str">
        <f>'番編用リスト（男子）'!$Z$43</f>
        <v/>
      </c>
      <c r="F187" s="62"/>
      <c r="G187" s="63"/>
      <c r="H187" s="61" t="s">
        <v>29</v>
      </c>
      <c r="I187" s="64">
        <f>'番編用リスト（男子）'!$AE$4</f>
        <v>0</v>
      </c>
      <c r="J187" s="61" t="s">
        <v>35</v>
      </c>
      <c r="K187" s="61" t="str">
        <f>'番編用リスト（男子）'!$Z$43</f>
        <v/>
      </c>
      <c r="L187" s="58"/>
      <c r="M187" s="58"/>
      <c r="N187" s="61" t="s">
        <v>29</v>
      </c>
      <c r="O187" s="64">
        <f>'番編用リスト（男子）'!$AE$4</f>
        <v>0</v>
      </c>
      <c r="P187" s="61" t="s">
        <v>3</v>
      </c>
      <c r="Q187" s="61" t="str">
        <f>'番編用リスト（男子）'!$Z$43</f>
        <v/>
      </c>
      <c r="R187" s="62"/>
      <c r="S187" s="63"/>
      <c r="T187" s="61" t="s">
        <v>29</v>
      </c>
      <c r="U187" s="64">
        <f>'番編用リスト（男子）'!$AE$4</f>
        <v>0</v>
      </c>
      <c r="V187" s="61" t="s">
        <v>35</v>
      </c>
      <c r="W187" s="61" t="str">
        <f>'番編用リスト（男子）'!$Z$43</f>
        <v/>
      </c>
      <c r="X187" s="58"/>
      <c r="Y187" s="58"/>
      <c r="Z187" s="61" t="s">
        <v>29</v>
      </c>
      <c r="AA187" s="64">
        <f>'番編用リスト（男子）'!$AE$4</f>
        <v>0</v>
      </c>
      <c r="AB187" s="61" t="s">
        <v>3</v>
      </c>
      <c r="AC187" s="61" t="str">
        <f>'番編用リスト（男子）'!$Z$43</f>
        <v/>
      </c>
      <c r="AD187" s="62"/>
      <c r="AE187" s="63"/>
      <c r="AF187" s="61" t="s">
        <v>29</v>
      </c>
      <c r="AG187" s="64">
        <f>'番編用リスト（男子）'!$AE$4</f>
        <v>0</v>
      </c>
      <c r="AH187" s="61" t="s">
        <v>35</v>
      </c>
      <c r="AI187" s="61" t="str">
        <f>'番編用リスト（男子）'!$Z$43</f>
        <v/>
      </c>
      <c r="AJ187" s="58"/>
      <c r="AM187" s="59"/>
    </row>
    <row r="188" spans="1:40" ht="32.1" customHeight="1" x14ac:dyDescent="0.15">
      <c r="A188" s="58"/>
      <c r="B188" s="61" t="s">
        <v>30</v>
      </c>
      <c r="C188" s="702" t="str">
        <f>'番編用リスト（男子）'!$AC$43</f>
        <v/>
      </c>
      <c r="D188" s="703"/>
      <c r="E188" s="704"/>
      <c r="F188" s="62"/>
      <c r="G188" s="63"/>
      <c r="H188" s="61" t="s">
        <v>30</v>
      </c>
      <c r="I188" s="702" t="str">
        <f>'番編用リスト（男子）'!$AE$43</f>
        <v/>
      </c>
      <c r="J188" s="703"/>
      <c r="K188" s="704"/>
      <c r="L188" s="58"/>
      <c r="M188" s="58"/>
      <c r="N188" s="61" t="s">
        <v>30</v>
      </c>
      <c r="O188" s="702" t="str">
        <f>'番編用リスト（男子）'!$AG$43</f>
        <v/>
      </c>
      <c r="P188" s="703"/>
      <c r="Q188" s="704"/>
      <c r="R188" s="62"/>
      <c r="S188" s="63"/>
      <c r="T188" s="61" t="s">
        <v>30</v>
      </c>
      <c r="U188" s="702" t="str">
        <f>'番編用リスト（男子）'!$AI$43</f>
        <v/>
      </c>
      <c r="V188" s="703"/>
      <c r="W188" s="704"/>
      <c r="X188" s="58"/>
      <c r="Y188" s="58"/>
      <c r="Z188" s="61" t="s">
        <v>30</v>
      </c>
      <c r="AA188" s="705" t="str">
        <f>'番編用リスト（男子）'!$AK$43</f>
        <v/>
      </c>
      <c r="AB188" s="706"/>
      <c r="AC188" s="707"/>
      <c r="AD188" s="62"/>
      <c r="AE188" s="63"/>
      <c r="AF188" s="61" t="s">
        <v>30</v>
      </c>
      <c r="AG188" s="705" t="str">
        <f>'番編用リスト（男子）'!$AM$43</f>
        <v/>
      </c>
      <c r="AH188" s="706"/>
      <c r="AI188" s="707"/>
      <c r="AJ188" s="58"/>
      <c r="AL188" s="695"/>
      <c r="AM188" s="695"/>
      <c r="AN188" s="695"/>
    </row>
    <row r="189" spans="1:40" x14ac:dyDescent="0.15">
      <c r="A189" s="58"/>
      <c r="B189" s="65"/>
      <c r="C189" s="66"/>
      <c r="D189" s="66"/>
      <c r="E189" s="66"/>
      <c r="F189" s="67"/>
      <c r="G189" s="68"/>
      <c r="H189" s="65"/>
      <c r="I189" s="66"/>
      <c r="J189" s="66"/>
      <c r="K189" s="66"/>
      <c r="L189" s="66"/>
      <c r="M189" s="58"/>
      <c r="N189" s="65"/>
      <c r="O189" s="66"/>
      <c r="P189" s="66"/>
      <c r="Q189" s="66"/>
      <c r="R189" s="67"/>
      <c r="S189" s="68"/>
      <c r="T189" s="65"/>
      <c r="U189" s="66"/>
      <c r="V189" s="66"/>
      <c r="W189" s="66"/>
      <c r="X189" s="66"/>
      <c r="Y189" s="58"/>
      <c r="Z189" s="65"/>
      <c r="AA189" s="66"/>
      <c r="AB189" s="66"/>
      <c r="AC189" s="66"/>
      <c r="AD189" s="67"/>
      <c r="AE189" s="68"/>
      <c r="AF189" s="65"/>
      <c r="AG189" s="66"/>
      <c r="AH189" s="66"/>
      <c r="AI189" s="66"/>
      <c r="AJ189" s="66"/>
    </row>
    <row r="190" spans="1:40" x14ac:dyDescent="0.15">
      <c r="A190" s="58"/>
      <c r="B190" s="69"/>
      <c r="C190" s="70"/>
      <c r="D190" s="70"/>
      <c r="E190" s="70"/>
      <c r="F190" s="71"/>
      <c r="G190" s="72"/>
      <c r="H190" s="69"/>
      <c r="I190" s="70"/>
      <c r="J190" s="70"/>
      <c r="K190" s="70"/>
      <c r="L190" s="70"/>
      <c r="M190" s="58"/>
      <c r="N190" s="69"/>
      <c r="O190" s="70"/>
      <c r="P190" s="70"/>
      <c r="Q190" s="70"/>
      <c r="R190" s="71"/>
      <c r="S190" s="72"/>
      <c r="T190" s="69"/>
      <c r="U190" s="70"/>
      <c r="V190" s="70"/>
      <c r="W190" s="70"/>
      <c r="X190" s="70"/>
      <c r="Y190" s="58"/>
      <c r="Z190" s="69"/>
      <c r="AA190" s="70"/>
      <c r="AB190" s="70"/>
      <c r="AC190" s="70"/>
      <c r="AD190" s="71"/>
      <c r="AE190" s="72"/>
      <c r="AF190" s="69"/>
      <c r="AG190" s="70"/>
      <c r="AH190" s="70"/>
      <c r="AI190" s="70"/>
      <c r="AJ190" s="70"/>
    </row>
    <row r="191" spans="1:40" ht="32.1" customHeight="1" x14ac:dyDescent="0.15">
      <c r="A191" s="58"/>
      <c r="B191" s="61" t="s">
        <v>27</v>
      </c>
      <c r="C191" s="692" t="str">
        <f>'番編用リスト（男子）'!$AB$44</f>
        <v/>
      </c>
      <c r="D191" s="693"/>
      <c r="E191" s="694"/>
      <c r="F191" s="62"/>
      <c r="G191" s="63"/>
      <c r="H191" s="61" t="s">
        <v>27</v>
      </c>
      <c r="I191" s="692" t="str">
        <f>'番編用リスト（男子）'!$AD$44</f>
        <v/>
      </c>
      <c r="J191" s="693"/>
      <c r="K191" s="694"/>
      <c r="L191" s="58"/>
      <c r="M191" s="58"/>
      <c r="N191" s="61" t="s">
        <v>27</v>
      </c>
      <c r="O191" s="692" t="str">
        <f>'番編用リスト（男子）'!$AF$44</f>
        <v/>
      </c>
      <c r="P191" s="693"/>
      <c r="Q191" s="694"/>
      <c r="R191" s="62"/>
      <c r="S191" s="63"/>
      <c r="T191" s="61" t="s">
        <v>27</v>
      </c>
      <c r="U191" s="692" t="str">
        <f>'番編用リスト（男子）'!$AH$44</f>
        <v/>
      </c>
      <c r="V191" s="693"/>
      <c r="W191" s="694"/>
      <c r="X191" s="58"/>
      <c r="Y191" s="58"/>
      <c r="Z191" s="61" t="s">
        <v>27</v>
      </c>
      <c r="AA191" s="692" t="str">
        <f>'番編用リスト（男子）'!$AJ$44</f>
        <v/>
      </c>
      <c r="AB191" s="693"/>
      <c r="AC191" s="694"/>
      <c r="AD191" s="62"/>
      <c r="AE191" s="63"/>
      <c r="AF191" s="61" t="s">
        <v>27</v>
      </c>
      <c r="AG191" s="692" t="str">
        <f>'番編用リスト（男子）'!$AL$44</f>
        <v/>
      </c>
      <c r="AH191" s="693"/>
      <c r="AI191" s="694"/>
      <c r="AJ191" s="58"/>
      <c r="AL191" s="695"/>
      <c r="AM191" s="695"/>
      <c r="AN191" s="695"/>
    </row>
    <row r="192" spans="1:40" ht="32.1" customHeight="1" x14ac:dyDescent="0.15">
      <c r="A192" s="58"/>
      <c r="B192" s="61" t="s">
        <v>1</v>
      </c>
      <c r="C192" s="696" t="str">
        <f>'番編用リスト（男子）'!$W$44</f>
        <v/>
      </c>
      <c r="D192" s="697"/>
      <c r="E192" s="698"/>
      <c r="F192" s="62"/>
      <c r="G192" s="63"/>
      <c r="H192" s="61" t="s">
        <v>1</v>
      </c>
      <c r="I192" s="696" t="str">
        <f>'番編用リスト（男子）'!$W$44</f>
        <v/>
      </c>
      <c r="J192" s="697"/>
      <c r="K192" s="698"/>
      <c r="L192" s="58"/>
      <c r="M192" s="58"/>
      <c r="N192" s="61" t="s">
        <v>1</v>
      </c>
      <c r="O192" s="696" t="str">
        <f>'番編用リスト（男子）'!$W$44</f>
        <v/>
      </c>
      <c r="P192" s="697"/>
      <c r="Q192" s="698"/>
      <c r="R192" s="62"/>
      <c r="S192" s="63"/>
      <c r="T192" s="61" t="s">
        <v>1</v>
      </c>
      <c r="U192" s="696" t="str">
        <f>'番編用リスト（男子）'!$W$44</f>
        <v/>
      </c>
      <c r="V192" s="697"/>
      <c r="W192" s="698"/>
      <c r="X192" s="58"/>
      <c r="Y192" s="58"/>
      <c r="Z192" s="61" t="s">
        <v>1</v>
      </c>
      <c r="AA192" s="696" t="str">
        <f>'番編用リスト（男子）'!$W$44</f>
        <v/>
      </c>
      <c r="AB192" s="697"/>
      <c r="AC192" s="698"/>
      <c r="AD192" s="62"/>
      <c r="AE192" s="63"/>
      <c r="AF192" s="61" t="s">
        <v>1</v>
      </c>
      <c r="AG192" s="696" t="str">
        <f>'番編用リスト（男子）'!$W$44</f>
        <v/>
      </c>
      <c r="AH192" s="697"/>
      <c r="AI192" s="698"/>
      <c r="AJ192" s="58"/>
      <c r="AL192" s="695"/>
      <c r="AM192" s="695"/>
      <c r="AN192" s="695"/>
    </row>
    <row r="193" spans="1:40" ht="32.1" customHeight="1" x14ac:dyDescent="0.15">
      <c r="A193" s="58"/>
      <c r="B193" s="61" t="s">
        <v>28</v>
      </c>
      <c r="C193" s="699" t="str">
        <f>'番編用リスト（男子）'!$X$44</f>
        <v/>
      </c>
      <c r="D193" s="700"/>
      <c r="E193" s="701"/>
      <c r="F193" s="62"/>
      <c r="G193" s="63"/>
      <c r="H193" s="61" t="s">
        <v>28</v>
      </c>
      <c r="I193" s="699" t="str">
        <f>'番編用リスト（男子）'!$X$44</f>
        <v/>
      </c>
      <c r="J193" s="700"/>
      <c r="K193" s="701"/>
      <c r="L193" s="58"/>
      <c r="M193" s="58"/>
      <c r="N193" s="61" t="s">
        <v>28</v>
      </c>
      <c r="O193" s="699" t="str">
        <f>'番編用リスト（男子）'!$X$44</f>
        <v/>
      </c>
      <c r="P193" s="700"/>
      <c r="Q193" s="701"/>
      <c r="R193" s="62"/>
      <c r="S193" s="63"/>
      <c r="T193" s="61" t="s">
        <v>28</v>
      </c>
      <c r="U193" s="699" t="str">
        <f>'番編用リスト（男子）'!$X$44</f>
        <v/>
      </c>
      <c r="V193" s="700"/>
      <c r="W193" s="701"/>
      <c r="X193" s="58"/>
      <c r="Y193" s="58"/>
      <c r="Z193" s="61" t="s">
        <v>28</v>
      </c>
      <c r="AA193" s="699" t="str">
        <f>'番編用リスト（男子）'!$X$44</f>
        <v/>
      </c>
      <c r="AB193" s="700"/>
      <c r="AC193" s="701"/>
      <c r="AD193" s="62"/>
      <c r="AE193" s="63"/>
      <c r="AF193" s="61" t="s">
        <v>28</v>
      </c>
      <c r="AG193" s="699" t="str">
        <f>'番編用リスト（男子）'!$X$44</f>
        <v/>
      </c>
      <c r="AH193" s="700"/>
      <c r="AI193" s="701"/>
      <c r="AJ193" s="58"/>
      <c r="AL193" s="695"/>
      <c r="AM193" s="695"/>
      <c r="AN193" s="695"/>
    </row>
    <row r="194" spans="1:40" ht="32.1" customHeight="1" x14ac:dyDescent="0.15">
      <c r="A194" s="58"/>
      <c r="B194" s="61" t="s">
        <v>29</v>
      </c>
      <c r="C194" s="64">
        <f>'番編用リスト（男子）'!$AE$4</f>
        <v>0</v>
      </c>
      <c r="D194" s="61" t="s">
        <v>3</v>
      </c>
      <c r="E194" s="61" t="str">
        <f>'番編用リスト（男子）'!$Z$44</f>
        <v/>
      </c>
      <c r="F194" s="62"/>
      <c r="G194" s="63"/>
      <c r="H194" s="61" t="s">
        <v>29</v>
      </c>
      <c r="I194" s="64">
        <f>'番編用リスト（男子）'!$AE$4</f>
        <v>0</v>
      </c>
      <c r="J194" s="61" t="s">
        <v>35</v>
      </c>
      <c r="K194" s="61" t="str">
        <f>'番編用リスト（男子）'!$Z$44</f>
        <v/>
      </c>
      <c r="L194" s="58"/>
      <c r="M194" s="58"/>
      <c r="N194" s="61" t="s">
        <v>29</v>
      </c>
      <c r="O194" s="64">
        <f>'番編用リスト（男子）'!$AE$4</f>
        <v>0</v>
      </c>
      <c r="P194" s="61" t="s">
        <v>3</v>
      </c>
      <c r="Q194" s="61" t="str">
        <f>'番編用リスト（男子）'!$Z$44</f>
        <v/>
      </c>
      <c r="R194" s="62"/>
      <c r="S194" s="63"/>
      <c r="T194" s="61" t="s">
        <v>29</v>
      </c>
      <c r="U194" s="64">
        <f>'番編用リスト（男子）'!$AE$4</f>
        <v>0</v>
      </c>
      <c r="V194" s="61" t="s">
        <v>35</v>
      </c>
      <c r="W194" s="61" t="str">
        <f>'番編用リスト（男子）'!$Z$44</f>
        <v/>
      </c>
      <c r="X194" s="58"/>
      <c r="Y194" s="58"/>
      <c r="Z194" s="61" t="s">
        <v>29</v>
      </c>
      <c r="AA194" s="64">
        <f>'番編用リスト（男子）'!$AE$4</f>
        <v>0</v>
      </c>
      <c r="AB194" s="61" t="s">
        <v>3</v>
      </c>
      <c r="AC194" s="61" t="str">
        <f>'番編用リスト（男子）'!$Z$44</f>
        <v/>
      </c>
      <c r="AD194" s="62"/>
      <c r="AE194" s="63"/>
      <c r="AF194" s="61" t="s">
        <v>29</v>
      </c>
      <c r="AG194" s="64">
        <f>'番編用リスト（男子）'!$AE$4</f>
        <v>0</v>
      </c>
      <c r="AH194" s="61" t="s">
        <v>35</v>
      </c>
      <c r="AI194" s="61" t="str">
        <f>'番編用リスト（男子）'!$Z$44</f>
        <v/>
      </c>
      <c r="AJ194" s="58"/>
      <c r="AM194" s="59"/>
    </row>
    <row r="195" spans="1:40" ht="32.1" customHeight="1" x14ac:dyDescent="0.15">
      <c r="A195" s="58"/>
      <c r="B195" s="61" t="s">
        <v>30</v>
      </c>
      <c r="C195" s="702" t="str">
        <f>'番編用リスト（男子）'!$AC$44</f>
        <v/>
      </c>
      <c r="D195" s="703"/>
      <c r="E195" s="704"/>
      <c r="F195" s="62"/>
      <c r="G195" s="63"/>
      <c r="H195" s="61" t="s">
        <v>30</v>
      </c>
      <c r="I195" s="702" t="str">
        <f>'番編用リスト（男子）'!$AE$44</f>
        <v/>
      </c>
      <c r="J195" s="703"/>
      <c r="K195" s="704"/>
      <c r="L195" s="58"/>
      <c r="M195" s="58"/>
      <c r="N195" s="61" t="s">
        <v>30</v>
      </c>
      <c r="O195" s="702" t="str">
        <f>'番編用リスト（男子）'!$AG$44</f>
        <v/>
      </c>
      <c r="P195" s="703"/>
      <c r="Q195" s="704"/>
      <c r="R195" s="62"/>
      <c r="S195" s="63"/>
      <c r="T195" s="61" t="s">
        <v>30</v>
      </c>
      <c r="U195" s="702" t="str">
        <f>'番編用リスト（男子）'!$AI$44</f>
        <v/>
      </c>
      <c r="V195" s="703"/>
      <c r="W195" s="704"/>
      <c r="X195" s="58"/>
      <c r="Y195" s="58"/>
      <c r="Z195" s="61" t="s">
        <v>30</v>
      </c>
      <c r="AA195" s="705" t="str">
        <f>'番編用リスト（男子）'!$AK$44</f>
        <v/>
      </c>
      <c r="AB195" s="706"/>
      <c r="AC195" s="707"/>
      <c r="AD195" s="62"/>
      <c r="AE195" s="63"/>
      <c r="AF195" s="61" t="s">
        <v>30</v>
      </c>
      <c r="AG195" s="705" t="str">
        <f>'番編用リスト（男子）'!$AM$44</f>
        <v/>
      </c>
      <c r="AH195" s="706"/>
      <c r="AI195" s="707"/>
      <c r="AJ195" s="58"/>
      <c r="AL195" s="695"/>
      <c r="AM195" s="695"/>
      <c r="AN195" s="695"/>
    </row>
    <row r="196" spans="1:40" x14ac:dyDescent="0.15">
      <c r="A196" s="58"/>
      <c r="B196" s="65"/>
      <c r="C196" s="66"/>
      <c r="D196" s="66"/>
      <c r="E196" s="66"/>
      <c r="F196" s="67"/>
      <c r="G196" s="68"/>
      <c r="H196" s="65"/>
      <c r="I196" s="66"/>
      <c r="J196" s="66"/>
      <c r="K196" s="66"/>
      <c r="L196" s="66"/>
      <c r="M196" s="58"/>
      <c r="N196" s="65"/>
      <c r="O196" s="66"/>
      <c r="P196" s="66"/>
      <c r="Q196" s="66"/>
      <c r="R196" s="67"/>
      <c r="S196" s="68"/>
      <c r="T196" s="65"/>
      <c r="U196" s="66"/>
      <c r="V196" s="66"/>
      <c r="W196" s="66"/>
      <c r="X196" s="66"/>
      <c r="Y196" s="58"/>
      <c r="Z196" s="65"/>
      <c r="AA196" s="66"/>
      <c r="AB196" s="66"/>
      <c r="AC196" s="66"/>
      <c r="AD196" s="67"/>
      <c r="AE196" s="68"/>
      <c r="AF196" s="65"/>
      <c r="AG196" s="66"/>
      <c r="AH196" s="66"/>
      <c r="AI196" s="66"/>
      <c r="AJ196" s="66"/>
    </row>
    <row r="197" spans="1:40" x14ac:dyDescent="0.15">
      <c r="A197" s="58"/>
      <c r="B197" s="69"/>
      <c r="C197" s="70"/>
      <c r="D197" s="70"/>
      <c r="E197" s="70"/>
      <c r="F197" s="71"/>
      <c r="G197" s="72"/>
      <c r="H197" s="69"/>
      <c r="I197" s="70"/>
      <c r="J197" s="70"/>
      <c r="K197" s="70"/>
      <c r="L197" s="70"/>
      <c r="M197" s="58"/>
      <c r="N197" s="69"/>
      <c r="O197" s="70"/>
      <c r="P197" s="70"/>
      <c r="Q197" s="70"/>
      <c r="R197" s="71"/>
      <c r="S197" s="72"/>
      <c r="T197" s="69"/>
      <c r="U197" s="70"/>
      <c r="V197" s="70"/>
      <c r="W197" s="70"/>
      <c r="X197" s="70"/>
      <c r="Y197" s="58"/>
      <c r="Z197" s="69"/>
      <c r="AA197" s="70"/>
      <c r="AB197" s="70"/>
      <c r="AC197" s="70"/>
      <c r="AD197" s="71"/>
      <c r="AE197" s="72"/>
      <c r="AF197" s="69"/>
      <c r="AG197" s="70"/>
      <c r="AH197" s="70"/>
      <c r="AI197" s="70"/>
      <c r="AJ197" s="70"/>
    </row>
    <row r="198" spans="1:40" ht="32.1" customHeight="1" x14ac:dyDescent="0.15">
      <c r="A198" s="58"/>
      <c r="B198" s="61" t="s">
        <v>27</v>
      </c>
      <c r="C198" s="692" t="str">
        <f>'番編用リスト（男子）'!$AB$45</f>
        <v/>
      </c>
      <c r="D198" s="693"/>
      <c r="E198" s="694"/>
      <c r="F198" s="62"/>
      <c r="G198" s="63"/>
      <c r="H198" s="61" t="s">
        <v>27</v>
      </c>
      <c r="I198" s="692" t="str">
        <f>'番編用リスト（男子）'!$AD$45</f>
        <v/>
      </c>
      <c r="J198" s="693"/>
      <c r="K198" s="694"/>
      <c r="L198" s="58"/>
      <c r="M198" s="58"/>
      <c r="N198" s="61" t="s">
        <v>27</v>
      </c>
      <c r="O198" s="692" t="str">
        <f>'番編用リスト（男子）'!$AF$45</f>
        <v/>
      </c>
      <c r="P198" s="693"/>
      <c r="Q198" s="694"/>
      <c r="R198" s="62"/>
      <c r="S198" s="63"/>
      <c r="T198" s="61" t="s">
        <v>27</v>
      </c>
      <c r="U198" s="692" t="str">
        <f>'番編用リスト（男子）'!$AH$45</f>
        <v/>
      </c>
      <c r="V198" s="693"/>
      <c r="W198" s="694"/>
      <c r="X198" s="58"/>
      <c r="Y198" s="58"/>
      <c r="Z198" s="61" t="s">
        <v>27</v>
      </c>
      <c r="AA198" s="692" t="str">
        <f>'番編用リスト（男子）'!$AJ$45</f>
        <v/>
      </c>
      <c r="AB198" s="693"/>
      <c r="AC198" s="694"/>
      <c r="AD198" s="62"/>
      <c r="AE198" s="63"/>
      <c r="AF198" s="61" t="s">
        <v>27</v>
      </c>
      <c r="AG198" s="692" t="str">
        <f>'番編用リスト（男子）'!$AL$45</f>
        <v/>
      </c>
      <c r="AH198" s="693"/>
      <c r="AI198" s="694"/>
      <c r="AJ198" s="58"/>
      <c r="AL198" s="695"/>
      <c r="AM198" s="695"/>
      <c r="AN198" s="695"/>
    </row>
    <row r="199" spans="1:40" ht="32.1" customHeight="1" x14ac:dyDescent="0.15">
      <c r="A199" s="58"/>
      <c r="B199" s="61" t="s">
        <v>1</v>
      </c>
      <c r="C199" s="696" t="str">
        <f>'番編用リスト（男子）'!$W$45</f>
        <v/>
      </c>
      <c r="D199" s="697"/>
      <c r="E199" s="698"/>
      <c r="F199" s="62"/>
      <c r="G199" s="63"/>
      <c r="H199" s="61" t="s">
        <v>1</v>
      </c>
      <c r="I199" s="696" t="str">
        <f>'番編用リスト（男子）'!$W$45</f>
        <v/>
      </c>
      <c r="J199" s="697"/>
      <c r="K199" s="698"/>
      <c r="L199" s="58"/>
      <c r="M199" s="58"/>
      <c r="N199" s="61" t="s">
        <v>1</v>
      </c>
      <c r="O199" s="696" t="str">
        <f>'番編用リスト（男子）'!$W$45</f>
        <v/>
      </c>
      <c r="P199" s="697"/>
      <c r="Q199" s="698"/>
      <c r="R199" s="62"/>
      <c r="S199" s="63"/>
      <c r="T199" s="61" t="s">
        <v>1</v>
      </c>
      <c r="U199" s="696" t="str">
        <f>'番編用リスト（男子）'!$W$45</f>
        <v/>
      </c>
      <c r="V199" s="697"/>
      <c r="W199" s="698"/>
      <c r="X199" s="58"/>
      <c r="Y199" s="58"/>
      <c r="Z199" s="61" t="s">
        <v>1</v>
      </c>
      <c r="AA199" s="696" t="str">
        <f>'番編用リスト（男子）'!$W$45</f>
        <v/>
      </c>
      <c r="AB199" s="697"/>
      <c r="AC199" s="698"/>
      <c r="AD199" s="62"/>
      <c r="AE199" s="63"/>
      <c r="AF199" s="61" t="s">
        <v>1</v>
      </c>
      <c r="AG199" s="696" t="str">
        <f>'番編用リスト（男子）'!$W$45</f>
        <v/>
      </c>
      <c r="AH199" s="697"/>
      <c r="AI199" s="698"/>
      <c r="AJ199" s="58"/>
      <c r="AL199" s="695"/>
      <c r="AM199" s="695"/>
      <c r="AN199" s="695"/>
    </row>
    <row r="200" spans="1:40" ht="32.1" customHeight="1" x14ac:dyDescent="0.15">
      <c r="A200" s="58"/>
      <c r="B200" s="61" t="s">
        <v>28</v>
      </c>
      <c r="C200" s="699" t="str">
        <f>'番編用リスト（男子）'!$X$45</f>
        <v/>
      </c>
      <c r="D200" s="700"/>
      <c r="E200" s="701"/>
      <c r="F200" s="62"/>
      <c r="G200" s="63"/>
      <c r="H200" s="61" t="s">
        <v>28</v>
      </c>
      <c r="I200" s="699" t="str">
        <f>'番編用リスト（男子）'!$X$45</f>
        <v/>
      </c>
      <c r="J200" s="700"/>
      <c r="K200" s="701"/>
      <c r="L200" s="58"/>
      <c r="M200" s="58"/>
      <c r="N200" s="61" t="s">
        <v>28</v>
      </c>
      <c r="O200" s="699" t="str">
        <f>'番編用リスト（男子）'!$X$45</f>
        <v/>
      </c>
      <c r="P200" s="700"/>
      <c r="Q200" s="701"/>
      <c r="R200" s="62"/>
      <c r="S200" s="63"/>
      <c r="T200" s="61" t="s">
        <v>28</v>
      </c>
      <c r="U200" s="699" t="str">
        <f>'番編用リスト（男子）'!$X$45</f>
        <v/>
      </c>
      <c r="V200" s="700"/>
      <c r="W200" s="701"/>
      <c r="X200" s="58"/>
      <c r="Y200" s="58"/>
      <c r="Z200" s="61" t="s">
        <v>28</v>
      </c>
      <c r="AA200" s="699" t="str">
        <f>'番編用リスト（男子）'!$X$45</f>
        <v/>
      </c>
      <c r="AB200" s="700"/>
      <c r="AC200" s="701"/>
      <c r="AD200" s="62"/>
      <c r="AE200" s="63"/>
      <c r="AF200" s="61" t="s">
        <v>28</v>
      </c>
      <c r="AG200" s="699" t="str">
        <f>'番編用リスト（男子）'!$X$45</f>
        <v/>
      </c>
      <c r="AH200" s="700"/>
      <c r="AI200" s="701"/>
      <c r="AJ200" s="58"/>
      <c r="AL200" s="695"/>
      <c r="AM200" s="695"/>
      <c r="AN200" s="695"/>
    </row>
    <row r="201" spans="1:40" ht="32.1" customHeight="1" x14ac:dyDescent="0.15">
      <c r="A201" s="58"/>
      <c r="B201" s="61" t="s">
        <v>29</v>
      </c>
      <c r="C201" s="64">
        <f>'番編用リスト（男子）'!$AE$4</f>
        <v>0</v>
      </c>
      <c r="D201" s="61" t="s">
        <v>3</v>
      </c>
      <c r="E201" s="61" t="str">
        <f>'番編用リスト（男子）'!$Z$45</f>
        <v/>
      </c>
      <c r="F201" s="62"/>
      <c r="G201" s="63"/>
      <c r="H201" s="61" t="s">
        <v>29</v>
      </c>
      <c r="I201" s="64">
        <f>'番編用リスト（男子）'!$AE$4</f>
        <v>0</v>
      </c>
      <c r="J201" s="61" t="s">
        <v>35</v>
      </c>
      <c r="K201" s="61" t="str">
        <f>'番編用リスト（男子）'!$Z$45</f>
        <v/>
      </c>
      <c r="L201" s="58"/>
      <c r="M201" s="58"/>
      <c r="N201" s="61" t="s">
        <v>29</v>
      </c>
      <c r="O201" s="64">
        <f>'番編用リスト（男子）'!$AE$4</f>
        <v>0</v>
      </c>
      <c r="P201" s="61" t="s">
        <v>3</v>
      </c>
      <c r="Q201" s="61" t="str">
        <f>'番編用リスト（男子）'!$Z$45</f>
        <v/>
      </c>
      <c r="R201" s="62"/>
      <c r="S201" s="63"/>
      <c r="T201" s="61" t="s">
        <v>29</v>
      </c>
      <c r="U201" s="64">
        <f>'番編用リスト（男子）'!$AE$4</f>
        <v>0</v>
      </c>
      <c r="V201" s="61" t="s">
        <v>35</v>
      </c>
      <c r="W201" s="61" t="str">
        <f>'番編用リスト（男子）'!$Z$45</f>
        <v/>
      </c>
      <c r="X201" s="58"/>
      <c r="Y201" s="58"/>
      <c r="Z201" s="61" t="s">
        <v>29</v>
      </c>
      <c r="AA201" s="64">
        <f>'番編用リスト（男子）'!$AE$4</f>
        <v>0</v>
      </c>
      <c r="AB201" s="61" t="s">
        <v>3</v>
      </c>
      <c r="AC201" s="61" t="str">
        <f>'番編用リスト（男子）'!$Z$45</f>
        <v/>
      </c>
      <c r="AD201" s="62"/>
      <c r="AE201" s="63"/>
      <c r="AF201" s="61" t="s">
        <v>29</v>
      </c>
      <c r="AG201" s="64">
        <f>'番編用リスト（男子）'!$AE$4</f>
        <v>0</v>
      </c>
      <c r="AH201" s="61" t="s">
        <v>35</v>
      </c>
      <c r="AI201" s="61" t="str">
        <f>'番編用リスト（男子）'!$Z$45</f>
        <v/>
      </c>
      <c r="AJ201" s="58"/>
      <c r="AM201" s="59"/>
    </row>
    <row r="202" spans="1:40" ht="32.1" customHeight="1" x14ac:dyDescent="0.15">
      <c r="A202" s="58"/>
      <c r="B202" s="61" t="s">
        <v>30</v>
      </c>
      <c r="C202" s="702" t="str">
        <f>'番編用リスト（男子）'!$AC$45</f>
        <v/>
      </c>
      <c r="D202" s="703"/>
      <c r="E202" s="704"/>
      <c r="F202" s="62"/>
      <c r="G202" s="63"/>
      <c r="H202" s="61" t="s">
        <v>30</v>
      </c>
      <c r="I202" s="702" t="str">
        <f>'番編用リスト（男子）'!$AE$45</f>
        <v/>
      </c>
      <c r="J202" s="703"/>
      <c r="K202" s="704"/>
      <c r="L202" s="58"/>
      <c r="M202" s="58"/>
      <c r="N202" s="61" t="s">
        <v>30</v>
      </c>
      <c r="O202" s="702" t="str">
        <f>'番編用リスト（男子）'!$AG$45</f>
        <v/>
      </c>
      <c r="P202" s="703"/>
      <c r="Q202" s="704"/>
      <c r="R202" s="62"/>
      <c r="S202" s="63"/>
      <c r="T202" s="61" t="s">
        <v>30</v>
      </c>
      <c r="U202" s="702" t="str">
        <f>'番編用リスト（男子）'!$AI$45</f>
        <v/>
      </c>
      <c r="V202" s="703"/>
      <c r="W202" s="704"/>
      <c r="X202" s="58"/>
      <c r="Y202" s="58"/>
      <c r="Z202" s="61" t="s">
        <v>30</v>
      </c>
      <c r="AA202" s="705" t="str">
        <f>'番編用リスト（男子）'!$AK$45</f>
        <v/>
      </c>
      <c r="AB202" s="706"/>
      <c r="AC202" s="707"/>
      <c r="AD202" s="62"/>
      <c r="AE202" s="63"/>
      <c r="AF202" s="61" t="s">
        <v>30</v>
      </c>
      <c r="AG202" s="705" t="str">
        <f>'番編用リスト（男子）'!$AM$45</f>
        <v/>
      </c>
      <c r="AH202" s="706"/>
      <c r="AI202" s="707"/>
      <c r="AJ202" s="58"/>
      <c r="AL202" s="695"/>
      <c r="AM202" s="695"/>
      <c r="AN202" s="695"/>
    </row>
    <row r="203" spans="1:40" x14ac:dyDescent="0.15">
      <c r="A203" s="58"/>
      <c r="B203" s="65"/>
      <c r="C203" s="66"/>
      <c r="D203" s="66"/>
      <c r="E203" s="66"/>
      <c r="F203" s="67"/>
      <c r="G203" s="68"/>
      <c r="H203" s="65"/>
      <c r="I203" s="66"/>
      <c r="J203" s="66"/>
      <c r="K203" s="66"/>
      <c r="L203" s="66"/>
      <c r="M203" s="58"/>
      <c r="N203" s="65"/>
      <c r="O203" s="66"/>
      <c r="P203" s="66"/>
      <c r="Q203" s="66"/>
      <c r="R203" s="67"/>
      <c r="S203" s="68"/>
      <c r="T203" s="65"/>
      <c r="U203" s="66"/>
      <c r="V203" s="66"/>
      <c r="W203" s="66"/>
      <c r="X203" s="66"/>
      <c r="Y203" s="58"/>
      <c r="Z203" s="65"/>
      <c r="AA203" s="66"/>
      <c r="AB203" s="66"/>
      <c r="AC203" s="66"/>
      <c r="AD203" s="67"/>
      <c r="AE203" s="68"/>
      <c r="AF203" s="65"/>
      <c r="AG203" s="66"/>
      <c r="AH203" s="66"/>
      <c r="AI203" s="66"/>
      <c r="AJ203" s="66"/>
    </row>
    <row r="204" spans="1:40" x14ac:dyDescent="0.15">
      <c r="A204" s="58"/>
      <c r="B204" s="69"/>
      <c r="C204" s="70"/>
      <c r="D204" s="70"/>
      <c r="E204" s="70"/>
      <c r="F204" s="71"/>
      <c r="G204" s="72"/>
      <c r="H204" s="69"/>
      <c r="I204" s="70"/>
      <c r="J204" s="70"/>
      <c r="K204" s="70"/>
      <c r="L204" s="70"/>
      <c r="M204" s="58"/>
      <c r="N204" s="69"/>
      <c r="O204" s="70"/>
      <c r="P204" s="70"/>
      <c r="Q204" s="70"/>
      <c r="R204" s="71"/>
      <c r="S204" s="72"/>
      <c r="T204" s="69"/>
      <c r="U204" s="70"/>
      <c r="V204" s="70"/>
      <c r="W204" s="70"/>
      <c r="X204" s="70"/>
      <c r="Y204" s="58"/>
      <c r="Z204" s="69"/>
      <c r="AA204" s="70"/>
      <c r="AB204" s="70"/>
      <c r="AC204" s="70"/>
      <c r="AD204" s="71"/>
      <c r="AE204" s="72"/>
      <c r="AF204" s="69"/>
      <c r="AG204" s="70"/>
      <c r="AH204" s="70"/>
      <c r="AI204" s="70"/>
      <c r="AJ204" s="70"/>
    </row>
    <row r="205" spans="1:40" ht="32.1" customHeight="1" x14ac:dyDescent="0.15">
      <c r="A205" s="58"/>
      <c r="B205" s="61" t="s">
        <v>27</v>
      </c>
      <c r="C205" s="692" t="str">
        <f>'番編用リスト（男子）'!$AB$46</f>
        <v/>
      </c>
      <c r="D205" s="693"/>
      <c r="E205" s="694"/>
      <c r="F205" s="62"/>
      <c r="G205" s="63"/>
      <c r="H205" s="61" t="s">
        <v>27</v>
      </c>
      <c r="I205" s="692" t="str">
        <f>'番編用リスト（男子）'!$AD$46</f>
        <v/>
      </c>
      <c r="J205" s="693"/>
      <c r="K205" s="694"/>
      <c r="L205" s="58"/>
      <c r="M205" s="58"/>
      <c r="N205" s="61" t="s">
        <v>27</v>
      </c>
      <c r="O205" s="692" t="str">
        <f>'番編用リスト（男子）'!$AF$46</f>
        <v/>
      </c>
      <c r="P205" s="693"/>
      <c r="Q205" s="694"/>
      <c r="R205" s="62"/>
      <c r="S205" s="63"/>
      <c r="T205" s="61" t="s">
        <v>27</v>
      </c>
      <c r="U205" s="692" t="str">
        <f>'番編用リスト（男子）'!$AH$46</f>
        <v/>
      </c>
      <c r="V205" s="693"/>
      <c r="W205" s="694"/>
      <c r="X205" s="58"/>
      <c r="Y205" s="58"/>
      <c r="Z205" s="61" t="s">
        <v>27</v>
      </c>
      <c r="AA205" s="692" t="str">
        <f>'番編用リスト（男子）'!$AJ$46</f>
        <v/>
      </c>
      <c r="AB205" s="693"/>
      <c r="AC205" s="694"/>
      <c r="AD205" s="62"/>
      <c r="AE205" s="63"/>
      <c r="AF205" s="61" t="s">
        <v>27</v>
      </c>
      <c r="AG205" s="692" t="str">
        <f>'番編用リスト（男子）'!$AL$46</f>
        <v/>
      </c>
      <c r="AH205" s="693"/>
      <c r="AI205" s="694"/>
      <c r="AJ205" s="58"/>
      <c r="AL205" s="695"/>
      <c r="AM205" s="695"/>
      <c r="AN205" s="695"/>
    </row>
    <row r="206" spans="1:40" ht="32.1" customHeight="1" x14ac:dyDescent="0.15">
      <c r="A206" s="58"/>
      <c r="B206" s="61" t="s">
        <v>1</v>
      </c>
      <c r="C206" s="696" t="str">
        <f>'番編用リスト（男子）'!$W$46</f>
        <v/>
      </c>
      <c r="D206" s="697"/>
      <c r="E206" s="698"/>
      <c r="F206" s="62"/>
      <c r="G206" s="63"/>
      <c r="H206" s="61" t="s">
        <v>1</v>
      </c>
      <c r="I206" s="696" t="str">
        <f>'番編用リスト（男子）'!$W$46</f>
        <v/>
      </c>
      <c r="J206" s="697"/>
      <c r="K206" s="698"/>
      <c r="L206" s="58"/>
      <c r="M206" s="58"/>
      <c r="N206" s="61" t="s">
        <v>1</v>
      </c>
      <c r="O206" s="696" t="str">
        <f>'番編用リスト（男子）'!$W$46</f>
        <v/>
      </c>
      <c r="P206" s="697"/>
      <c r="Q206" s="698"/>
      <c r="R206" s="62"/>
      <c r="S206" s="63"/>
      <c r="T206" s="61" t="s">
        <v>1</v>
      </c>
      <c r="U206" s="696" t="str">
        <f>'番編用リスト（男子）'!$W$46</f>
        <v/>
      </c>
      <c r="V206" s="697"/>
      <c r="W206" s="698"/>
      <c r="X206" s="58"/>
      <c r="Y206" s="58"/>
      <c r="Z206" s="61" t="s">
        <v>1</v>
      </c>
      <c r="AA206" s="696" t="str">
        <f>'番編用リスト（男子）'!$W$46</f>
        <v/>
      </c>
      <c r="AB206" s="697"/>
      <c r="AC206" s="698"/>
      <c r="AD206" s="62"/>
      <c r="AE206" s="63"/>
      <c r="AF206" s="61" t="s">
        <v>1</v>
      </c>
      <c r="AG206" s="696" t="str">
        <f>'番編用リスト（男子）'!$W$46</f>
        <v/>
      </c>
      <c r="AH206" s="697"/>
      <c r="AI206" s="698"/>
      <c r="AJ206" s="58"/>
      <c r="AL206" s="695"/>
      <c r="AM206" s="695"/>
      <c r="AN206" s="695"/>
    </row>
    <row r="207" spans="1:40" ht="32.1" customHeight="1" x14ac:dyDescent="0.15">
      <c r="A207" s="58"/>
      <c r="B207" s="61" t="s">
        <v>28</v>
      </c>
      <c r="C207" s="699" t="str">
        <f>'番編用リスト（男子）'!$X$46</f>
        <v/>
      </c>
      <c r="D207" s="700"/>
      <c r="E207" s="701"/>
      <c r="F207" s="62"/>
      <c r="G207" s="63"/>
      <c r="H207" s="61" t="s">
        <v>28</v>
      </c>
      <c r="I207" s="699" t="str">
        <f>'番編用リスト（男子）'!$X$46</f>
        <v/>
      </c>
      <c r="J207" s="700"/>
      <c r="K207" s="701"/>
      <c r="L207" s="58"/>
      <c r="M207" s="58"/>
      <c r="N207" s="61" t="s">
        <v>28</v>
      </c>
      <c r="O207" s="699" t="str">
        <f>'番編用リスト（男子）'!$X$46</f>
        <v/>
      </c>
      <c r="P207" s="700"/>
      <c r="Q207" s="701"/>
      <c r="R207" s="62"/>
      <c r="S207" s="63"/>
      <c r="T207" s="61" t="s">
        <v>28</v>
      </c>
      <c r="U207" s="699" t="str">
        <f>'番編用リスト（男子）'!$X$46</f>
        <v/>
      </c>
      <c r="V207" s="700"/>
      <c r="W207" s="701"/>
      <c r="X207" s="58"/>
      <c r="Y207" s="58"/>
      <c r="Z207" s="61" t="s">
        <v>28</v>
      </c>
      <c r="AA207" s="699" t="str">
        <f>'番編用リスト（男子）'!$X$46</f>
        <v/>
      </c>
      <c r="AB207" s="700"/>
      <c r="AC207" s="701"/>
      <c r="AD207" s="62"/>
      <c r="AE207" s="63"/>
      <c r="AF207" s="61" t="s">
        <v>28</v>
      </c>
      <c r="AG207" s="699" t="str">
        <f>'番編用リスト（男子）'!$X$46</f>
        <v/>
      </c>
      <c r="AH207" s="700"/>
      <c r="AI207" s="701"/>
      <c r="AJ207" s="58"/>
      <c r="AL207" s="695"/>
      <c r="AM207" s="695"/>
      <c r="AN207" s="695"/>
    </row>
    <row r="208" spans="1:40" ht="32.1" customHeight="1" x14ac:dyDescent="0.15">
      <c r="A208" s="58"/>
      <c r="B208" s="61" t="s">
        <v>29</v>
      </c>
      <c r="C208" s="64">
        <f>'番編用リスト（男子）'!$AE$4</f>
        <v>0</v>
      </c>
      <c r="D208" s="61" t="s">
        <v>3</v>
      </c>
      <c r="E208" s="61" t="str">
        <f>'番編用リスト（男子）'!$Z$46</f>
        <v/>
      </c>
      <c r="F208" s="62"/>
      <c r="G208" s="63"/>
      <c r="H208" s="61" t="s">
        <v>29</v>
      </c>
      <c r="I208" s="64">
        <f>'番編用リスト（男子）'!$AE$4</f>
        <v>0</v>
      </c>
      <c r="J208" s="61" t="s">
        <v>35</v>
      </c>
      <c r="K208" s="61" t="str">
        <f>'番編用リスト（男子）'!$Z$46</f>
        <v/>
      </c>
      <c r="L208" s="58"/>
      <c r="M208" s="58"/>
      <c r="N208" s="61" t="s">
        <v>29</v>
      </c>
      <c r="O208" s="64">
        <f>'番編用リスト（男子）'!$AE$4</f>
        <v>0</v>
      </c>
      <c r="P208" s="61" t="s">
        <v>3</v>
      </c>
      <c r="Q208" s="61" t="str">
        <f>'番編用リスト（男子）'!$Z$46</f>
        <v/>
      </c>
      <c r="R208" s="62"/>
      <c r="S208" s="63"/>
      <c r="T208" s="61" t="s">
        <v>29</v>
      </c>
      <c r="U208" s="64">
        <f>'番編用リスト（男子）'!$AE$4</f>
        <v>0</v>
      </c>
      <c r="V208" s="61" t="s">
        <v>35</v>
      </c>
      <c r="W208" s="61" t="str">
        <f>'番編用リスト（男子）'!$Z$46</f>
        <v/>
      </c>
      <c r="X208" s="58"/>
      <c r="Y208" s="58"/>
      <c r="Z208" s="61" t="s">
        <v>29</v>
      </c>
      <c r="AA208" s="64">
        <f>'番編用リスト（男子）'!$AE$4</f>
        <v>0</v>
      </c>
      <c r="AB208" s="61" t="s">
        <v>3</v>
      </c>
      <c r="AC208" s="61" t="str">
        <f>'番編用リスト（男子）'!$Z$46</f>
        <v/>
      </c>
      <c r="AD208" s="62"/>
      <c r="AE208" s="63"/>
      <c r="AF208" s="61" t="s">
        <v>29</v>
      </c>
      <c r="AG208" s="64">
        <f>'番編用リスト（男子）'!$AE$4</f>
        <v>0</v>
      </c>
      <c r="AH208" s="61" t="s">
        <v>35</v>
      </c>
      <c r="AI208" s="61" t="str">
        <f>'番編用リスト（男子）'!$Z$46</f>
        <v/>
      </c>
      <c r="AJ208" s="58"/>
      <c r="AM208" s="59"/>
    </row>
    <row r="209" spans="1:40" ht="32.1" customHeight="1" x14ac:dyDescent="0.15">
      <c r="A209" s="58"/>
      <c r="B209" s="61" t="s">
        <v>30</v>
      </c>
      <c r="C209" s="702" t="str">
        <f>'番編用リスト（男子）'!$AC$46</f>
        <v/>
      </c>
      <c r="D209" s="703"/>
      <c r="E209" s="704"/>
      <c r="F209" s="62"/>
      <c r="G209" s="63"/>
      <c r="H209" s="61" t="s">
        <v>30</v>
      </c>
      <c r="I209" s="702" t="str">
        <f>'番編用リスト（男子）'!$AE$46</f>
        <v/>
      </c>
      <c r="J209" s="703"/>
      <c r="K209" s="704"/>
      <c r="L209" s="58"/>
      <c r="M209" s="58"/>
      <c r="N209" s="61" t="s">
        <v>30</v>
      </c>
      <c r="O209" s="702" t="str">
        <f>'番編用リスト（男子）'!$AG$46</f>
        <v/>
      </c>
      <c r="P209" s="703"/>
      <c r="Q209" s="704"/>
      <c r="R209" s="62"/>
      <c r="S209" s="63"/>
      <c r="T209" s="61" t="s">
        <v>30</v>
      </c>
      <c r="U209" s="702" t="str">
        <f>'番編用リスト（男子）'!$AI$46</f>
        <v/>
      </c>
      <c r="V209" s="703"/>
      <c r="W209" s="704"/>
      <c r="X209" s="58"/>
      <c r="Y209" s="58"/>
      <c r="Z209" s="61" t="s">
        <v>30</v>
      </c>
      <c r="AA209" s="705" t="str">
        <f>'番編用リスト（男子）'!$AK$46</f>
        <v/>
      </c>
      <c r="AB209" s="706"/>
      <c r="AC209" s="707"/>
      <c r="AD209" s="62"/>
      <c r="AE209" s="63"/>
      <c r="AF209" s="61" t="s">
        <v>30</v>
      </c>
      <c r="AG209" s="705" t="str">
        <f>'番編用リスト（男子）'!$AM$46</f>
        <v/>
      </c>
      <c r="AH209" s="706"/>
      <c r="AI209" s="707"/>
      <c r="AJ209" s="58"/>
      <c r="AL209" s="695"/>
      <c r="AM209" s="695"/>
      <c r="AN209" s="695"/>
    </row>
    <row r="210" spans="1:40" ht="18.75" customHeight="1" x14ac:dyDescent="0.15">
      <c r="A210" s="58"/>
      <c r="B210" s="119"/>
      <c r="C210" s="58"/>
      <c r="D210" s="58"/>
      <c r="E210" s="58"/>
      <c r="F210" s="58"/>
      <c r="G210" s="68"/>
      <c r="H210" s="119"/>
      <c r="I210" s="58"/>
      <c r="J210" s="58"/>
      <c r="K210" s="58"/>
      <c r="L210" s="58"/>
      <c r="M210" s="58"/>
      <c r="N210" s="119"/>
      <c r="O210" s="58"/>
      <c r="P210" s="58"/>
      <c r="Q210" s="58"/>
      <c r="R210" s="58"/>
      <c r="S210" s="68"/>
      <c r="T210" s="119"/>
      <c r="U210" s="58"/>
      <c r="V210" s="58"/>
      <c r="W210" s="58"/>
      <c r="X210" s="58"/>
      <c r="Y210" s="58"/>
      <c r="Z210" s="119"/>
      <c r="AA210" s="58"/>
      <c r="AB210" s="58"/>
      <c r="AC210" s="58"/>
      <c r="AD210" s="58"/>
      <c r="AE210" s="68"/>
      <c r="AF210" s="119"/>
      <c r="AG210" s="58"/>
      <c r="AH210" s="58"/>
      <c r="AI210" s="58"/>
      <c r="AJ210" s="58"/>
      <c r="AL210" s="695"/>
      <c r="AM210" s="695"/>
      <c r="AN210" s="695"/>
    </row>
    <row r="211" spans="1:40" x14ac:dyDescent="0.15">
      <c r="A211" s="58"/>
      <c r="B211" s="119"/>
      <c r="C211" s="58"/>
      <c r="D211" s="58"/>
      <c r="E211" s="58"/>
      <c r="F211" s="58"/>
      <c r="G211" s="58"/>
      <c r="H211" s="119"/>
      <c r="I211" s="58"/>
      <c r="J211" s="58"/>
      <c r="K211" s="58"/>
      <c r="L211" s="58"/>
      <c r="M211" s="58"/>
      <c r="N211" s="119"/>
      <c r="O211" s="58"/>
      <c r="P211" s="58"/>
      <c r="Q211" s="58"/>
      <c r="R211" s="58"/>
      <c r="S211" s="58"/>
      <c r="T211" s="119"/>
      <c r="U211" s="58"/>
      <c r="V211" s="58"/>
      <c r="W211" s="58"/>
      <c r="X211" s="58"/>
      <c r="Y211" s="58"/>
      <c r="Z211" s="119"/>
      <c r="AA211" s="58"/>
      <c r="AB211" s="58"/>
      <c r="AC211" s="58"/>
      <c r="AD211" s="58"/>
      <c r="AE211" s="58"/>
      <c r="AF211" s="119"/>
      <c r="AG211" s="58"/>
      <c r="AH211" s="58"/>
      <c r="AI211" s="58"/>
      <c r="AJ211" s="58"/>
    </row>
    <row r="212" spans="1:40" ht="32.1" customHeight="1" x14ac:dyDescent="0.15">
      <c r="A212" s="58"/>
      <c r="B212" s="61" t="s">
        <v>27</v>
      </c>
      <c r="C212" s="692" t="str">
        <f>'番編用リスト（男子）'!$AB$47</f>
        <v/>
      </c>
      <c r="D212" s="693"/>
      <c r="E212" s="694"/>
      <c r="F212" s="62"/>
      <c r="G212" s="63"/>
      <c r="H212" s="61" t="s">
        <v>27</v>
      </c>
      <c r="I212" s="692" t="str">
        <f>'番編用リスト（男子）'!$AD$47</f>
        <v/>
      </c>
      <c r="J212" s="693"/>
      <c r="K212" s="694"/>
      <c r="L212" s="58"/>
      <c r="M212" s="58"/>
      <c r="N212" s="61" t="s">
        <v>27</v>
      </c>
      <c r="O212" s="692" t="str">
        <f>'番編用リスト（男子）'!$AF$47</f>
        <v/>
      </c>
      <c r="P212" s="693"/>
      <c r="Q212" s="694"/>
      <c r="R212" s="62"/>
      <c r="S212" s="63"/>
      <c r="T212" s="61" t="s">
        <v>27</v>
      </c>
      <c r="U212" s="692" t="str">
        <f>'番編用リスト（男子）'!$AH$47</f>
        <v/>
      </c>
      <c r="V212" s="693"/>
      <c r="W212" s="694"/>
      <c r="X212" s="58"/>
      <c r="Y212" s="58"/>
      <c r="Z212" s="61" t="s">
        <v>27</v>
      </c>
      <c r="AA212" s="692" t="str">
        <f>'番編用リスト（男子）'!$AJ$47</f>
        <v/>
      </c>
      <c r="AB212" s="693"/>
      <c r="AC212" s="694"/>
      <c r="AD212" s="62"/>
      <c r="AE212" s="63"/>
      <c r="AF212" s="61" t="s">
        <v>27</v>
      </c>
      <c r="AG212" s="692" t="str">
        <f>'番編用リスト（男子）'!$AL$47</f>
        <v/>
      </c>
      <c r="AH212" s="693"/>
      <c r="AI212" s="694"/>
      <c r="AJ212" s="58"/>
      <c r="AL212" s="695"/>
      <c r="AM212" s="695"/>
      <c r="AN212" s="695"/>
    </row>
    <row r="213" spans="1:40" ht="32.1" customHeight="1" x14ac:dyDescent="0.15">
      <c r="A213" s="58"/>
      <c r="B213" s="61" t="s">
        <v>1</v>
      </c>
      <c r="C213" s="696" t="str">
        <f>'番編用リスト（男子）'!$W$47</f>
        <v/>
      </c>
      <c r="D213" s="697"/>
      <c r="E213" s="698"/>
      <c r="F213" s="62"/>
      <c r="G213" s="63"/>
      <c r="H213" s="61" t="s">
        <v>1</v>
      </c>
      <c r="I213" s="696" t="str">
        <f>'番編用リスト（男子）'!$W$47</f>
        <v/>
      </c>
      <c r="J213" s="697"/>
      <c r="K213" s="698"/>
      <c r="L213" s="58"/>
      <c r="M213" s="58"/>
      <c r="N213" s="61" t="s">
        <v>1</v>
      </c>
      <c r="O213" s="696" t="str">
        <f>'番編用リスト（男子）'!$W$47</f>
        <v/>
      </c>
      <c r="P213" s="697"/>
      <c r="Q213" s="698"/>
      <c r="R213" s="62"/>
      <c r="S213" s="63"/>
      <c r="T213" s="61" t="s">
        <v>1</v>
      </c>
      <c r="U213" s="696" t="str">
        <f>'番編用リスト（男子）'!$W$47</f>
        <v/>
      </c>
      <c r="V213" s="697"/>
      <c r="W213" s="698"/>
      <c r="X213" s="58"/>
      <c r="Y213" s="58"/>
      <c r="Z213" s="61" t="s">
        <v>1</v>
      </c>
      <c r="AA213" s="696" t="str">
        <f>'番編用リスト（男子）'!$W$47</f>
        <v/>
      </c>
      <c r="AB213" s="697"/>
      <c r="AC213" s="698"/>
      <c r="AD213" s="62"/>
      <c r="AE213" s="63"/>
      <c r="AF213" s="61" t="s">
        <v>1</v>
      </c>
      <c r="AG213" s="696" t="str">
        <f>'番編用リスト（男子）'!$W$47</f>
        <v/>
      </c>
      <c r="AH213" s="697"/>
      <c r="AI213" s="698"/>
      <c r="AJ213" s="58"/>
      <c r="AL213" s="695"/>
      <c r="AM213" s="695"/>
      <c r="AN213" s="695"/>
    </row>
    <row r="214" spans="1:40" ht="32.1" customHeight="1" x14ac:dyDescent="0.15">
      <c r="A214" s="58"/>
      <c r="B214" s="61" t="s">
        <v>28</v>
      </c>
      <c r="C214" s="699" t="str">
        <f>'番編用リスト（男子）'!$X$47</f>
        <v/>
      </c>
      <c r="D214" s="700"/>
      <c r="E214" s="701"/>
      <c r="F214" s="62"/>
      <c r="G214" s="63"/>
      <c r="H214" s="61" t="s">
        <v>28</v>
      </c>
      <c r="I214" s="699" t="str">
        <f>'番編用リスト（男子）'!$X$47</f>
        <v/>
      </c>
      <c r="J214" s="700"/>
      <c r="K214" s="701"/>
      <c r="L214" s="58"/>
      <c r="M214" s="58"/>
      <c r="N214" s="61" t="s">
        <v>28</v>
      </c>
      <c r="O214" s="699" t="str">
        <f>'番編用リスト（男子）'!$X$47</f>
        <v/>
      </c>
      <c r="P214" s="700"/>
      <c r="Q214" s="701"/>
      <c r="R214" s="62"/>
      <c r="S214" s="63"/>
      <c r="T214" s="61" t="s">
        <v>28</v>
      </c>
      <c r="U214" s="699" t="str">
        <f>'番編用リスト（男子）'!$X$47</f>
        <v/>
      </c>
      <c r="V214" s="700"/>
      <c r="W214" s="701"/>
      <c r="X214" s="58"/>
      <c r="Y214" s="58"/>
      <c r="Z214" s="61" t="s">
        <v>28</v>
      </c>
      <c r="AA214" s="699" t="str">
        <f>'番編用リスト（男子）'!$X$47</f>
        <v/>
      </c>
      <c r="AB214" s="700"/>
      <c r="AC214" s="701"/>
      <c r="AD214" s="62"/>
      <c r="AE214" s="63"/>
      <c r="AF214" s="61" t="s">
        <v>28</v>
      </c>
      <c r="AG214" s="699" t="str">
        <f>'番編用リスト（男子）'!$X$47</f>
        <v/>
      </c>
      <c r="AH214" s="700"/>
      <c r="AI214" s="701"/>
      <c r="AJ214" s="58"/>
      <c r="AL214" s="695"/>
      <c r="AM214" s="695"/>
      <c r="AN214" s="695"/>
    </row>
    <row r="215" spans="1:40" ht="32.1" customHeight="1" x14ac:dyDescent="0.15">
      <c r="A215" s="58"/>
      <c r="B215" s="61" t="s">
        <v>29</v>
      </c>
      <c r="C215" s="64">
        <f>'番編用リスト（男子）'!$AE$4</f>
        <v>0</v>
      </c>
      <c r="D215" s="61" t="s">
        <v>3</v>
      </c>
      <c r="E215" s="61" t="str">
        <f>'番編用リスト（男子）'!$Z$47</f>
        <v/>
      </c>
      <c r="F215" s="62"/>
      <c r="G215" s="63"/>
      <c r="H215" s="61" t="s">
        <v>29</v>
      </c>
      <c r="I215" s="64">
        <f>'番編用リスト（男子）'!$AE$4</f>
        <v>0</v>
      </c>
      <c r="J215" s="61" t="s">
        <v>35</v>
      </c>
      <c r="K215" s="61" t="str">
        <f>'番編用リスト（男子）'!$Z$47</f>
        <v/>
      </c>
      <c r="L215" s="58"/>
      <c r="M215" s="58"/>
      <c r="N215" s="61" t="s">
        <v>29</v>
      </c>
      <c r="O215" s="64">
        <f>'番編用リスト（男子）'!$AE$4</f>
        <v>0</v>
      </c>
      <c r="P215" s="61" t="s">
        <v>3</v>
      </c>
      <c r="Q215" s="61" t="str">
        <f>'番編用リスト（男子）'!$Z$47</f>
        <v/>
      </c>
      <c r="R215" s="62"/>
      <c r="S215" s="63"/>
      <c r="T215" s="61" t="s">
        <v>29</v>
      </c>
      <c r="U215" s="64">
        <f>'番編用リスト（男子）'!$AE$4</f>
        <v>0</v>
      </c>
      <c r="V215" s="61" t="s">
        <v>35</v>
      </c>
      <c r="W215" s="61" t="str">
        <f>'番編用リスト（男子）'!$Z$47</f>
        <v/>
      </c>
      <c r="X215" s="58"/>
      <c r="Y215" s="58"/>
      <c r="Z215" s="61" t="s">
        <v>29</v>
      </c>
      <c r="AA215" s="64">
        <f>'番編用リスト（男子）'!$AE$4</f>
        <v>0</v>
      </c>
      <c r="AB215" s="61" t="s">
        <v>3</v>
      </c>
      <c r="AC215" s="61" t="str">
        <f>'番編用リスト（男子）'!$Z$47</f>
        <v/>
      </c>
      <c r="AD215" s="62"/>
      <c r="AE215" s="63"/>
      <c r="AF215" s="61" t="s">
        <v>29</v>
      </c>
      <c r="AG215" s="64">
        <f>'番編用リスト（男子）'!$AE$4</f>
        <v>0</v>
      </c>
      <c r="AH215" s="61" t="s">
        <v>35</v>
      </c>
      <c r="AI215" s="61" t="str">
        <f>'番編用リスト（男子）'!$Z$47</f>
        <v/>
      </c>
      <c r="AJ215" s="58"/>
      <c r="AM215" s="59"/>
    </row>
    <row r="216" spans="1:40" ht="32.1" customHeight="1" x14ac:dyDescent="0.15">
      <c r="A216" s="58"/>
      <c r="B216" s="61" t="s">
        <v>30</v>
      </c>
      <c r="C216" s="702" t="str">
        <f>'番編用リスト（男子）'!$AC$47</f>
        <v/>
      </c>
      <c r="D216" s="703"/>
      <c r="E216" s="704"/>
      <c r="F216" s="62"/>
      <c r="G216" s="63"/>
      <c r="H216" s="61" t="s">
        <v>30</v>
      </c>
      <c r="I216" s="702" t="str">
        <f>'番編用リスト（男子）'!$AE$47</f>
        <v/>
      </c>
      <c r="J216" s="703"/>
      <c r="K216" s="704"/>
      <c r="L216" s="58"/>
      <c r="M216" s="58"/>
      <c r="N216" s="61" t="s">
        <v>30</v>
      </c>
      <c r="O216" s="702" t="str">
        <f>'番編用リスト（男子）'!$AG$47</f>
        <v/>
      </c>
      <c r="P216" s="703"/>
      <c r="Q216" s="704"/>
      <c r="R216" s="62"/>
      <c r="S216" s="63"/>
      <c r="T216" s="61" t="s">
        <v>30</v>
      </c>
      <c r="U216" s="702" t="str">
        <f>'番編用リスト（男子）'!$AI$47</f>
        <v/>
      </c>
      <c r="V216" s="703"/>
      <c r="W216" s="704"/>
      <c r="X216" s="58"/>
      <c r="Y216" s="58"/>
      <c r="Z216" s="61" t="s">
        <v>30</v>
      </c>
      <c r="AA216" s="705" t="str">
        <f>'番編用リスト（男子）'!$AK$47</f>
        <v/>
      </c>
      <c r="AB216" s="706"/>
      <c r="AC216" s="707"/>
      <c r="AD216" s="62"/>
      <c r="AE216" s="63"/>
      <c r="AF216" s="61" t="s">
        <v>30</v>
      </c>
      <c r="AG216" s="705" t="str">
        <f>'番編用リスト（男子）'!$AM$47</f>
        <v/>
      </c>
      <c r="AH216" s="706"/>
      <c r="AI216" s="707"/>
      <c r="AJ216" s="58"/>
      <c r="AL216" s="695"/>
      <c r="AM216" s="695"/>
      <c r="AN216" s="695"/>
    </row>
    <row r="217" spans="1:40" x14ac:dyDescent="0.15">
      <c r="A217" s="58"/>
      <c r="B217" s="65"/>
      <c r="C217" s="66"/>
      <c r="D217" s="66"/>
      <c r="E217" s="66"/>
      <c r="F217" s="67"/>
      <c r="G217" s="68"/>
      <c r="H217" s="65"/>
      <c r="I217" s="66"/>
      <c r="J217" s="66"/>
      <c r="K217" s="66"/>
      <c r="L217" s="66"/>
      <c r="M217" s="58"/>
      <c r="N217" s="65"/>
      <c r="O217" s="66"/>
      <c r="P217" s="66"/>
      <c r="Q217" s="66"/>
      <c r="R217" s="67"/>
      <c r="S217" s="68"/>
      <c r="T217" s="65"/>
      <c r="U217" s="66"/>
      <c r="V217" s="66"/>
      <c r="W217" s="66"/>
      <c r="X217" s="66"/>
      <c r="Y217" s="58"/>
      <c r="Z217" s="65"/>
      <c r="AA217" s="66"/>
      <c r="AB217" s="66"/>
      <c r="AC217" s="66"/>
      <c r="AD217" s="67"/>
      <c r="AE217" s="68"/>
      <c r="AF217" s="65"/>
      <c r="AG217" s="66"/>
      <c r="AH217" s="66"/>
      <c r="AI217" s="66"/>
      <c r="AJ217" s="66"/>
    </row>
    <row r="218" spans="1:40" x14ac:dyDescent="0.15">
      <c r="A218" s="58"/>
      <c r="B218" s="69"/>
      <c r="C218" s="70"/>
      <c r="D218" s="70"/>
      <c r="E218" s="70"/>
      <c r="F218" s="71"/>
      <c r="G218" s="72"/>
      <c r="H218" s="69"/>
      <c r="I218" s="70"/>
      <c r="J218" s="70"/>
      <c r="K218" s="70"/>
      <c r="L218" s="70"/>
      <c r="M218" s="58"/>
      <c r="N218" s="69"/>
      <c r="O218" s="70"/>
      <c r="P218" s="70"/>
      <c r="Q218" s="70"/>
      <c r="R218" s="71"/>
      <c r="S218" s="72"/>
      <c r="T218" s="69"/>
      <c r="U218" s="70"/>
      <c r="V218" s="70"/>
      <c r="W218" s="70"/>
      <c r="X218" s="70"/>
      <c r="Y218" s="58"/>
      <c r="Z218" s="69"/>
      <c r="AA218" s="70"/>
      <c r="AB218" s="70"/>
      <c r="AC218" s="70"/>
      <c r="AD218" s="71"/>
      <c r="AE218" s="72"/>
      <c r="AF218" s="69"/>
      <c r="AG218" s="70"/>
      <c r="AH218" s="70"/>
      <c r="AI218" s="70"/>
      <c r="AJ218" s="70"/>
    </row>
    <row r="219" spans="1:40" ht="32.1" customHeight="1" x14ac:dyDescent="0.15">
      <c r="A219" s="58"/>
      <c r="B219" s="61" t="s">
        <v>27</v>
      </c>
      <c r="C219" s="692" t="str">
        <f>'番編用リスト（男子）'!$AB$48</f>
        <v/>
      </c>
      <c r="D219" s="693"/>
      <c r="E219" s="694"/>
      <c r="F219" s="62"/>
      <c r="G219" s="63"/>
      <c r="H219" s="61" t="s">
        <v>27</v>
      </c>
      <c r="I219" s="692" t="str">
        <f>'番編用リスト（男子）'!$AD$48</f>
        <v/>
      </c>
      <c r="J219" s="693"/>
      <c r="K219" s="694"/>
      <c r="L219" s="58"/>
      <c r="M219" s="58"/>
      <c r="N219" s="61" t="s">
        <v>27</v>
      </c>
      <c r="O219" s="692" t="str">
        <f>'番編用リスト（男子）'!$AF$48</f>
        <v/>
      </c>
      <c r="P219" s="693"/>
      <c r="Q219" s="694"/>
      <c r="R219" s="62"/>
      <c r="S219" s="63"/>
      <c r="T219" s="61" t="s">
        <v>27</v>
      </c>
      <c r="U219" s="692" t="str">
        <f>'番編用リスト（男子）'!$AH$48</f>
        <v/>
      </c>
      <c r="V219" s="693"/>
      <c r="W219" s="694"/>
      <c r="X219" s="58"/>
      <c r="Y219" s="58"/>
      <c r="Z219" s="61" t="s">
        <v>27</v>
      </c>
      <c r="AA219" s="692" t="str">
        <f>'番編用リスト（男子）'!$AJ$48</f>
        <v/>
      </c>
      <c r="AB219" s="693"/>
      <c r="AC219" s="694"/>
      <c r="AD219" s="62"/>
      <c r="AE219" s="63"/>
      <c r="AF219" s="61" t="s">
        <v>27</v>
      </c>
      <c r="AG219" s="692" t="str">
        <f>'番編用リスト（男子）'!$AL$48</f>
        <v/>
      </c>
      <c r="AH219" s="693"/>
      <c r="AI219" s="694"/>
      <c r="AJ219" s="58"/>
      <c r="AL219" s="695"/>
      <c r="AM219" s="695"/>
      <c r="AN219" s="695"/>
    </row>
    <row r="220" spans="1:40" ht="32.1" customHeight="1" x14ac:dyDescent="0.15">
      <c r="A220" s="58"/>
      <c r="B220" s="61" t="s">
        <v>1</v>
      </c>
      <c r="C220" s="696" t="str">
        <f>'番編用リスト（男子）'!$W$48</f>
        <v/>
      </c>
      <c r="D220" s="697"/>
      <c r="E220" s="698"/>
      <c r="F220" s="62"/>
      <c r="G220" s="63"/>
      <c r="H220" s="61" t="s">
        <v>1</v>
      </c>
      <c r="I220" s="696" t="str">
        <f>'番編用リスト（男子）'!$W$48</f>
        <v/>
      </c>
      <c r="J220" s="697"/>
      <c r="K220" s="698"/>
      <c r="L220" s="58"/>
      <c r="M220" s="58"/>
      <c r="N220" s="61" t="s">
        <v>1</v>
      </c>
      <c r="O220" s="696" t="str">
        <f>'番編用リスト（男子）'!$W$48</f>
        <v/>
      </c>
      <c r="P220" s="697"/>
      <c r="Q220" s="698"/>
      <c r="R220" s="62"/>
      <c r="S220" s="63"/>
      <c r="T220" s="61" t="s">
        <v>1</v>
      </c>
      <c r="U220" s="696" t="str">
        <f>'番編用リスト（男子）'!$W$48</f>
        <v/>
      </c>
      <c r="V220" s="697"/>
      <c r="W220" s="698"/>
      <c r="X220" s="58"/>
      <c r="Y220" s="58"/>
      <c r="Z220" s="61" t="s">
        <v>1</v>
      </c>
      <c r="AA220" s="696" t="str">
        <f>'番編用リスト（男子）'!$W$48</f>
        <v/>
      </c>
      <c r="AB220" s="697"/>
      <c r="AC220" s="698"/>
      <c r="AD220" s="62"/>
      <c r="AE220" s="63"/>
      <c r="AF220" s="61" t="s">
        <v>1</v>
      </c>
      <c r="AG220" s="696" t="str">
        <f>'番編用リスト（男子）'!$W$48</f>
        <v/>
      </c>
      <c r="AH220" s="697"/>
      <c r="AI220" s="698"/>
      <c r="AJ220" s="58"/>
      <c r="AL220" s="695"/>
      <c r="AM220" s="695"/>
      <c r="AN220" s="695"/>
    </row>
    <row r="221" spans="1:40" ht="32.1" customHeight="1" x14ac:dyDescent="0.15">
      <c r="A221" s="58"/>
      <c r="B221" s="61" t="s">
        <v>28</v>
      </c>
      <c r="C221" s="699" t="str">
        <f>'番編用リスト（男子）'!$X$48</f>
        <v/>
      </c>
      <c r="D221" s="700"/>
      <c r="E221" s="701"/>
      <c r="F221" s="62"/>
      <c r="G221" s="63"/>
      <c r="H221" s="61" t="s">
        <v>28</v>
      </c>
      <c r="I221" s="699" t="str">
        <f>'番編用リスト（男子）'!$X$48</f>
        <v/>
      </c>
      <c r="J221" s="700"/>
      <c r="K221" s="701"/>
      <c r="L221" s="58"/>
      <c r="M221" s="58"/>
      <c r="N221" s="61" t="s">
        <v>28</v>
      </c>
      <c r="O221" s="699" t="str">
        <f>'番編用リスト（男子）'!$X$48</f>
        <v/>
      </c>
      <c r="P221" s="700"/>
      <c r="Q221" s="701"/>
      <c r="R221" s="62"/>
      <c r="S221" s="63"/>
      <c r="T221" s="61" t="s">
        <v>28</v>
      </c>
      <c r="U221" s="699" t="str">
        <f>'番編用リスト（男子）'!$X$48</f>
        <v/>
      </c>
      <c r="V221" s="700"/>
      <c r="W221" s="701"/>
      <c r="X221" s="58"/>
      <c r="Y221" s="58"/>
      <c r="Z221" s="61" t="s">
        <v>28</v>
      </c>
      <c r="AA221" s="699" t="str">
        <f>'番編用リスト（男子）'!$X$48</f>
        <v/>
      </c>
      <c r="AB221" s="700"/>
      <c r="AC221" s="701"/>
      <c r="AD221" s="62"/>
      <c r="AE221" s="63"/>
      <c r="AF221" s="61" t="s">
        <v>28</v>
      </c>
      <c r="AG221" s="699" t="str">
        <f>'番編用リスト（男子）'!$X$48</f>
        <v/>
      </c>
      <c r="AH221" s="700"/>
      <c r="AI221" s="701"/>
      <c r="AJ221" s="58"/>
      <c r="AL221" s="695"/>
      <c r="AM221" s="695"/>
      <c r="AN221" s="695"/>
    </row>
    <row r="222" spans="1:40" ht="32.1" customHeight="1" x14ac:dyDescent="0.15">
      <c r="A222" s="58"/>
      <c r="B222" s="61" t="s">
        <v>29</v>
      </c>
      <c r="C222" s="64">
        <f>'番編用リスト（男子）'!$AE$4</f>
        <v>0</v>
      </c>
      <c r="D222" s="61" t="s">
        <v>3</v>
      </c>
      <c r="E222" s="61" t="str">
        <f>'番編用リスト（男子）'!$Z$48</f>
        <v/>
      </c>
      <c r="F222" s="62"/>
      <c r="G222" s="63"/>
      <c r="H222" s="61" t="s">
        <v>29</v>
      </c>
      <c r="I222" s="64">
        <f>'番編用リスト（男子）'!$AE$4</f>
        <v>0</v>
      </c>
      <c r="J222" s="61" t="s">
        <v>35</v>
      </c>
      <c r="K222" s="61" t="str">
        <f>'番編用リスト（男子）'!$Z$48</f>
        <v/>
      </c>
      <c r="L222" s="58"/>
      <c r="M222" s="58"/>
      <c r="N222" s="61" t="s">
        <v>29</v>
      </c>
      <c r="O222" s="64">
        <f>'番編用リスト（男子）'!$AE$4</f>
        <v>0</v>
      </c>
      <c r="P222" s="61" t="s">
        <v>3</v>
      </c>
      <c r="Q222" s="61" t="str">
        <f>'番編用リスト（男子）'!$Z$48</f>
        <v/>
      </c>
      <c r="R222" s="62"/>
      <c r="S222" s="63"/>
      <c r="T222" s="61" t="s">
        <v>29</v>
      </c>
      <c r="U222" s="64">
        <f>'番編用リスト（男子）'!$AE$4</f>
        <v>0</v>
      </c>
      <c r="V222" s="61" t="s">
        <v>35</v>
      </c>
      <c r="W222" s="61" t="str">
        <f>'番編用リスト（男子）'!$Z$48</f>
        <v/>
      </c>
      <c r="X222" s="58"/>
      <c r="Y222" s="58"/>
      <c r="Z222" s="61" t="s">
        <v>29</v>
      </c>
      <c r="AA222" s="64">
        <f>'番編用リスト（男子）'!$AE$4</f>
        <v>0</v>
      </c>
      <c r="AB222" s="61" t="s">
        <v>3</v>
      </c>
      <c r="AC222" s="61" t="str">
        <f>'番編用リスト（男子）'!$Z$48</f>
        <v/>
      </c>
      <c r="AD222" s="62"/>
      <c r="AE222" s="63"/>
      <c r="AF222" s="61" t="s">
        <v>29</v>
      </c>
      <c r="AG222" s="64">
        <f>'番編用リスト（男子）'!$AE$4</f>
        <v>0</v>
      </c>
      <c r="AH222" s="61" t="s">
        <v>35</v>
      </c>
      <c r="AI222" s="61" t="str">
        <f>'番編用リスト（男子）'!$Z$48</f>
        <v/>
      </c>
      <c r="AJ222" s="58"/>
      <c r="AM222" s="59"/>
    </row>
    <row r="223" spans="1:40" ht="32.1" customHeight="1" x14ac:dyDescent="0.15">
      <c r="A223" s="58"/>
      <c r="B223" s="61" t="s">
        <v>30</v>
      </c>
      <c r="C223" s="702" t="str">
        <f>'番編用リスト（男子）'!$AC$48</f>
        <v/>
      </c>
      <c r="D223" s="703"/>
      <c r="E223" s="704"/>
      <c r="F223" s="62"/>
      <c r="G223" s="63"/>
      <c r="H223" s="61" t="s">
        <v>30</v>
      </c>
      <c r="I223" s="702" t="str">
        <f>'番編用リスト（男子）'!$AE$48</f>
        <v/>
      </c>
      <c r="J223" s="703"/>
      <c r="K223" s="704"/>
      <c r="L223" s="58"/>
      <c r="M223" s="58"/>
      <c r="N223" s="61" t="s">
        <v>30</v>
      </c>
      <c r="O223" s="702" t="str">
        <f>'番編用リスト（男子）'!$AG$48</f>
        <v/>
      </c>
      <c r="P223" s="703"/>
      <c r="Q223" s="704"/>
      <c r="R223" s="62"/>
      <c r="S223" s="63"/>
      <c r="T223" s="61" t="s">
        <v>30</v>
      </c>
      <c r="U223" s="702" t="str">
        <f>'番編用リスト（男子）'!$AI$48</f>
        <v/>
      </c>
      <c r="V223" s="703"/>
      <c r="W223" s="704"/>
      <c r="X223" s="58"/>
      <c r="Y223" s="58"/>
      <c r="Z223" s="61" t="s">
        <v>30</v>
      </c>
      <c r="AA223" s="705" t="str">
        <f>'番編用リスト（男子）'!$AK$48</f>
        <v/>
      </c>
      <c r="AB223" s="706"/>
      <c r="AC223" s="707"/>
      <c r="AD223" s="62"/>
      <c r="AE223" s="63"/>
      <c r="AF223" s="61" t="s">
        <v>30</v>
      </c>
      <c r="AG223" s="705" t="str">
        <f>'番編用リスト（男子）'!$AM$48</f>
        <v/>
      </c>
      <c r="AH223" s="706"/>
      <c r="AI223" s="707"/>
      <c r="AJ223" s="58"/>
      <c r="AL223" s="695"/>
      <c r="AM223" s="695"/>
      <c r="AN223" s="695"/>
    </row>
    <row r="224" spans="1:40" x14ac:dyDescent="0.15">
      <c r="A224" s="58"/>
      <c r="B224" s="65"/>
      <c r="C224" s="66"/>
      <c r="D224" s="66"/>
      <c r="E224" s="66"/>
      <c r="F224" s="67"/>
      <c r="G224" s="68"/>
      <c r="H224" s="65"/>
      <c r="I224" s="66"/>
      <c r="J224" s="66"/>
      <c r="K224" s="66"/>
      <c r="L224" s="66"/>
      <c r="M224" s="58"/>
      <c r="N224" s="65"/>
      <c r="O224" s="66"/>
      <c r="P224" s="66"/>
      <c r="Q224" s="66"/>
      <c r="R224" s="67"/>
      <c r="S224" s="68"/>
      <c r="T224" s="65"/>
      <c r="U224" s="66"/>
      <c r="V224" s="66"/>
      <c r="W224" s="66"/>
      <c r="X224" s="66"/>
      <c r="Y224" s="58"/>
      <c r="Z224" s="65"/>
      <c r="AA224" s="66"/>
      <c r="AB224" s="66"/>
      <c r="AC224" s="66"/>
      <c r="AD224" s="67"/>
      <c r="AE224" s="68"/>
      <c r="AF224" s="65"/>
      <c r="AG224" s="66"/>
      <c r="AH224" s="66"/>
      <c r="AI224" s="66"/>
      <c r="AJ224" s="66"/>
    </row>
    <row r="225" spans="1:40" x14ac:dyDescent="0.15">
      <c r="A225" s="58"/>
      <c r="B225" s="69"/>
      <c r="C225" s="70"/>
      <c r="D225" s="70"/>
      <c r="E225" s="70"/>
      <c r="F225" s="71"/>
      <c r="G225" s="72"/>
      <c r="H225" s="69"/>
      <c r="I225" s="70"/>
      <c r="J225" s="70"/>
      <c r="K225" s="70"/>
      <c r="L225" s="70"/>
      <c r="M225" s="58"/>
      <c r="N225" s="69"/>
      <c r="O225" s="70"/>
      <c r="P225" s="70"/>
      <c r="Q225" s="70"/>
      <c r="R225" s="71"/>
      <c r="S225" s="72"/>
      <c r="T225" s="69"/>
      <c r="U225" s="70"/>
      <c r="V225" s="70"/>
      <c r="W225" s="70"/>
      <c r="X225" s="70"/>
      <c r="Y225" s="58"/>
      <c r="Z225" s="69"/>
      <c r="AA225" s="70"/>
      <c r="AB225" s="70"/>
      <c r="AC225" s="70"/>
      <c r="AD225" s="71"/>
      <c r="AE225" s="72"/>
      <c r="AF225" s="69"/>
      <c r="AG225" s="70"/>
      <c r="AH225" s="70"/>
      <c r="AI225" s="70"/>
      <c r="AJ225" s="70"/>
    </row>
    <row r="226" spans="1:40" ht="32.1" customHeight="1" x14ac:dyDescent="0.15">
      <c r="A226" s="58"/>
      <c r="B226" s="61" t="s">
        <v>27</v>
      </c>
      <c r="C226" s="692" t="str">
        <f>'番編用リスト（男子）'!$AB$49</f>
        <v/>
      </c>
      <c r="D226" s="693"/>
      <c r="E226" s="694"/>
      <c r="F226" s="62"/>
      <c r="G226" s="63"/>
      <c r="H226" s="61" t="s">
        <v>27</v>
      </c>
      <c r="I226" s="692" t="str">
        <f>'番編用リスト（男子）'!$AD$49</f>
        <v/>
      </c>
      <c r="J226" s="693"/>
      <c r="K226" s="694"/>
      <c r="L226" s="58"/>
      <c r="M226" s="58"/>
      <c r="N226" s="61" t="s">
        <v>27</v>
      </c>
      <c r="O226" s="692" t="str">
        <f>'番編用リスト（男子）'!$AF$49</f>
        <v/>
      </c>
      <c r="P226" s="693"/>
      <c r="Q226" s="694"/>
      <c r="R226" s="62"/>
      <c r="S226" s="63"/>
      <c r="T226" s="61" t="s">
        <v>27</v>
      </c>
      <c r="U226" s="692" t="str">
        <f>'番編用リスト（男子）'!$AH$49</f>
        <v/>
      </c>
      <c r="V226" s="693"/>
      <c r="W226" s="694"/>
      <c r="X226" s="58"/>
      <c r="Y226" s="58"/>
      <c r="Z226" s="61" t="s">
        <v>27</v>
      </c>
      <c r="AA226" s="692" t="str">
        <f>'番編用リスト（男子）'!$AJ$49</f>
        <v/>
      </c>
      <c r="AB226" s="693"/>
      <c r="AC226" s="694"/>
      <c r="AD226" s="62"/>
      <c r="AE226" s="63"/>
      <c r="AF226" s="61" t="s">
        <v>27</v>
      </c>
      <c r="AG226" s="692" t="str">
        <f>'番編用リスト（男子）'!$AL$49</f>
        <v/>
      </c>
      <c r="AH226" s="693"/>
      <c r="AI226" s="694"/>
      <c r="AJ226" s="58"/>
      <c r="AL226" s="695"/>
      <c r="AM226" s="695"/>
      <c r="AN226" s="695"/>
    </row>
    <row r="227" spans="1:40" ht="32.1" customHeight="1" x14ac:dyDescent="0.15">
      <c r="A227" s="58"/>
      <c r="B227" s="61" t="s">
        <v>1</v>
      </c>
      <c r="C227" s="696" t="str">
        <f>'番編用リスト（男子）'!$W$49</f>
        <v/>
      </c>
      <c r="D227" s="697"/>
      <c r="E227" s="698"/>
      <c r="F227" s="62"/>
      <c r="G227" s="63"/>
      <c r="H227" s="61" t="s">
        <v>1</v>
      </c>
      <c r="I227" s="696" t="str">
        <f>'番編用リスト（男子）'!$W$49</f>
        <v/>
      </c>
      <c r="J227" s="697"/>
      <c r="K227" s="698"/>
      <c r="L227" s="58"/>
      <c r="M227" s="58"/>
      <c r="N227" s="61" t="s">
        <v>1</v>
      </c>
      <c r="O227" s="696" t="str">
        <f>'番編用リスト（男子）'!$W$49</f>
        <v/>
      </c>
      <c r="P227" s="697"/>
      <c r="Q227" s="698"/>
      <c r="R227" s="62"/>
      <c r="S227" s="63"/>
      <c r="T227" s="61" t="s">
        <v>1</v>
      </c>
      <c r="U227" s="696" t="str">
        <f>'番編用リスト（男子）'!$W$49</f>
        <v/>
      </c>
      <c r="V227" s="697"/>
      <c r="W227" s="698"/>
      <c r="X227" s="58"/>
      <c r="Y227" s="58"/>
      <c r="Z227" s="61" t="s">
        <v>1</v>
      </c>
      <c r="AA227" s="696" t="str">
        <f>'番編用リスト（男子）'!$W$49</f>
        <v/>
      </c>
      <c r="AB227" s="697"/>
      <c r="AC227" s="698"/>
      <c r="AD227" s="62"/>
      <c r="AE227" s="63"/>
      <c r="AF227" s="61" t="s">
        <v>1</v>
      </c>
      <c r="AG227" s="696" t="str">
        <f>'番編用リスト（男子）'!$W$49</f>
        <v/>
      </c>
      <c r="AH227" s="697"/>
      <c r="AI227" s="698"/>
      <c r="AJ227" s="58"/>
      <c r="AL227" s="695"/>
      <c r="AM227" s="695"/>
      <c r="AN227" s="695"/>
    </row>
    <row r="228" spans="1:40" ht="32.1" customHeight="1" x14ac:dyDescent="0.15">
      <c r="A228" s="58"/>
      <c r="B228" s="61" t="s">
        <v>28</v>
      </c>
      <c r="C228" s="699" t="str">
        <f>'番編用リスト（男子）'!$X$49</f>
        <v/>
      </c>
      <c r="D228" s="700"/>
      <c r="E228" s="701"/>
      <c r="F228" s="62"/>
      <c r="G228" s="63"/>
      <c r="H228" s="61" t="s">
        <v>28</v>
      </c>
      <c r="I228" s="699" t="str">
        <f>'番編用リスト（男子）'!$X$49</f>
        <v/>
      </c>
      <c r="J228" s="700"/>
      <c r="K228" s="701"/>
      <c r="L228" s="58"/>
      <c r="M228" s="58"/>
      <c r="N228" s="61" t="s">
        <v>28</v>
      </c>
      <c r="O228" s="699" t="str">
        <f>'番編用リスト（男子）'!$X$49</f>
        <v/>
      </c>
      <c r="P228" s="700"/>
      <c r="Q228" s="701"/>
      <c r="R228" s="62"/>
      <c r="S228" s="63"/>
      <c r="T228" s="61" t="s">
        <v>28</v>
      </c>
      <c r="U228" s="699" t="str">
        <f>'番編用リスト（男子）'!$X$49</f>
        <v/>
      </c>
      <c r="V228" s="700"/>
      <c r="W228" s="701"/>
      <c r="X228" s="58"/>
      <c r="Y228" s="58"/>
      <c r="Z228" s="61" t="s">
        <v>28</v>
      </c>
      <c r="AA228" s="699" t="str">
        <f>'番編用リスト（男子）'!$X$49</f>
        <v/>
      </c>
      <c r="AB228" s="700"/>
      <c r="AC228" s="701"/>
      <c r="AD228" s="62"/>
      <c r="AE228" s="63"/>
      <c r="AF228" s="61" t="s">
        <v>28</v>
      </c>
      <c r="AG228" s="699" t="str">
        <f>'番編用リスト（男子）'!$X$49</f>
        <v/>
      </c>
      <c r="AH228" s="700"/>
      <c r="AI228" s="701"/>
      <c r="AJ228" s="58"/>
      <c r="AL228" s="695"/>
      <c r="AM228" s="695"/>
      <c r="AN228" s="695"/>
    </row>
    <row r="229" spans="1:40" ht="32.1" customHeight="1" x14ac:dyDescent="0.15">
      <c r="A229" s="58"/>
      <c r="B229" s="61" t="s">
        <v>29</v>
      </c>
      <c r="C229" s="64">
        <f>'番編用リスト（男子）'!$AE$4</f>
        <v>0</v>
      </c>
      <c r="D229" s="61" t="s">
        <v>3</v>
      </c>
      <c r="E229" s="61" t="str">
        <f>'番編用リスト（男子）'!$Z$49</f>
        <v/>
      </c>
      <c r="F229" s="62"/>
      <c r="G229" s="63"/>
      <c r="H229" s="61" t="s">
        <v>29</v>
      </c>
      <c r="I229" s="64">
        <f>'番編用リスト（男子）'!$AE$4</f>
        <v>0</v>
      </c>
      <c r="J229" s="61" t="s">
        <v>35</v>
      </c>
      <c r="K229" s="61" t="str">
        <f>'番編用リスト（男子）'!$Z$49</f>
        <v/>
      </c>
      <c r="L229" s="58"/>
      <c r="M229" s="58"/>
      <c r="N229" s="61" t="s">
        <v>29</v>
      </c>
      <c r="O229" s="64">
        <f>'番編用リスト（男子）'!$AE$4</f>
        <v>0</v>
      </c>
      <c r="P229" s="61" t="s">
        <v>3</v>
      </c>
      <c r="Q229" s="61" t="str">
        <f>'番編用リスト（男子）'!$Z$49</f>
        <v/>
      </c>
      <c r="R229" s="62"/>
      <c r="S229" s="63"/>
      <c r="T229" s="61" t="s">
        <v>29</v>
      </c>
      <c r="U229" s="64">
        <f>'番編用リスト（男子）'!$AE$4</f>
        <v>0</v>
      </c>
      <c r="V229" s="61" t="s">
        <v>35</v>
      </c>
      <c r="W229" s="61" t="str">
        <f>'番編用リスト（男子）'!$Z$49</f>
        <v/>
      </c>
      <c r="X229" s="58"/>
      <c r="Y229" s="58"/>
      <c r="Z229" s="61" t="s">
        <v>29</v>
      </c>
      <c r="AA229" s="64">
        <f>'番編用リスト（男子）'!$AE$4</f>
        <v>0</v>
      </c>
      <c r="AB229" s="61" t="s">
        <v>3</v>
      </c>
      <c r="AC229" s="61" t="str">
        <f>'番編用リスト（男子）'!$Z$49</f>
        <v/>
      </c>
      <c r="AD229" s="62"/>
      <c r="AE229" s="63"/>
      <c r="AF229" s="61" t="s">
        <v>29</v>
      </c>
      <c r="AG229" s="64">
        <f>'番編用リスト（男子）'!$AE$4</f>
        <v>0</v>
      </c>
      <c r="AH229" s="61" t="s">
        <v>35</v>
      </c>
      <c r="AI229" s="61" t="str">
        <f>'番編用リスト（男子）'!$Z$49</f>
        <v/>
      </c>
      <c r="AJ229" s="58"/>
      <c r="AM229" s="59"/>
    </row>
    <row r="230" spans="1:40" ht="32.1" customHeight="1" x14ac:dyDescent="0.15">
      <c r="A230" s="58"/>
      <c r="B230" s="61" t="s">
        <v>30</v>
      </c>
      <c r="C230" s="702" t="str">
        <f>'番編用リスト（男子）'!$AC$49</f>
        <v/>
      </c>
      <c r="D230" s="703"/>
      <c r="E230" s="704"/>
      <c r="F230" s="62"/>
      <c r="G230" s="63"/>
      <c r="H230" s="61" t="s">
        <v>30</v>
      </c>
      <c r="I230" s="702" t="str">
        <f>'番編用リスト（男子）'!$AE$49</f>
        <v/>
      </c>
      <c r="J230" s="703"/>
      <c r="K230" s="704"/>
      <c r="L230" s="58"/>
      <c r="M230" s="58"/>
      <c r="N230" s="61" t="s">
        <v>30</v>
      </c>
      <c r="O230" s="702" t="str">
        <f>'番編用リスト（男子）'!$AG$49</f>
        <v/>
      </c>
      <c r="P230" s="703"/>
      <c r="Q230" s="704"/>
      <c r="R230" s="62"/>
      <c r="S230" s="63"/>
      <c r="T230" s="61" t="s">
        <v>30</v>
      </c>
      <c r="U230" s="702" t="str">
        <f>'番編用リスト（男子）'!$AI$49</f>
        <v/>
      </c>
      <c r="V230" s="703"/>
      <c r="W230" s="704"/>
      <c r="X230" s="58"/>
      <c r="Y230" s="58"/>
      <c r="Z230" s="61" t="s">
        <v>30</v>
      </c>
      <c r="AA230" s="705" t="str">
        <f>'番編用リスト（男子）'!$AK$49</f>
        <v/>
      </c>
      <c r="AB230" s="706"/>
      <c r="AC230" s="707"/>
      <c r="AD230" s="62"/>
      <c r="AE230" s="63"/>
      <c r="AF230" s="61" t="s">
        <v>30</v>
      </c>
      <c r="AG230" s="705" t="str">
        <f>'番編用リスト（男子）'!$AM$49</f>
        <v/>
      </c>
      <c r="AH230" s="706"/>
      <c r="AI230" s="707"/>
      <c r="AJ230" s="58"/>
      <c r="AL230" s="695"/>
      <c r="AM230" s="695"/>
      <c r="AN230" s="695"/>
    </row>
    <row r="231" spans="1:40" x14ac:dyDescent="0.15">
      <c r="A231" s="58"/>
      <c r="B231" s="65"/>
      <c r="C231" s="66"/>
      <c r="D231" s="66"/>
      <c r="E231" s="66"/>
      <c r="F231" s="67"/>
      <c r="G231" s="68"/>
      <c r="H231" s="65"/>
      <c r="I231" s="66"/>
      <c r="J231" s="66"/>
      <c r="K231" s="66"/>
      <c r="L231" s="66"/>
      <c r="M231" s="58"/>
      <c r="N231" s="65"/>
      <c r="O231" s="66"/>
      <c r="P231" s="66"/>
      <c r="Q231" s="66"/>
      <c r="R231" s="67"/>
      <c r="S231" s="68"/>
      <c r="T231" s="65"/>
      <c r="U231" s="66"/>
      <c r="V231" s="66"/>
      <c r="W231" s="66"/>
      <c r="X231" s="66"/>
      <c r="Y231" s="58"/>
      <c r="Z231" s="65"/>
      <c r="AA231" s="66"/>
      <c r="AB231" s="66"/>
      <c r="AC231" s="66"/>
      <c r="AD231" s="67"/>
      <c r="AE231" s="68"/>
      <c r="AF231" s="65"/>
      <c r="AG231" s="66"/>
      <c r="AH231" s="66"/>
      <c r="AI231" s="66"/>
      <c r="AJ231" s="66"/>
    </row>
    <row r="232" spans="1:40" x14ac:dyDescent="0.15">
      <c r="A232" s="58"/>
      <c r="B232" s="69"/>
      <c r="C232" s="70"/>
      <c r="D232" s="70"/>
      <c r="E232" s="70"/>
      <c r="F232" s="71"/>
      <c r="G232" s="72"/>
      <c r="H232" s="69"/>
      <c r="I232" s="70"/>
      <c r="J232" s="70"/>
      <c r="K232" s="70"/>
      <c r="L232" s="70"/>
      <c r="M232" s="58"/>
      <c r="N232" s="69"/>
      <c r="O232" s="70"/>
      <c r="P232" s="70"/>
      <c r="Q232" s="70"/>
      <c r="R232" s="71"/>
      <c r="S232" s="72"/>
      <c r="T232" s="69"/>
      <c r="U232" s="70"/>
      <c r="V232" s="70"/>
      <c r="W232" s="70"/>
      <c r="X232" s="70"/>
      <c r="Y232" s="58"/>
      <c r="Z232" s="69"/>
      <c r="AA232" s="70"/>
      <c r="AB232" s="70"/>
      <c r="AC232" s="70"/>
      <c r="AD232" s="71"/>
      <c r="AE232" s="72"/>
      <c r="AF232" s="69"/>
      <c r="AG232" s="70"/>
      <c r="AH232" s="70"/>
      <c r="AI232" s="70"/>
      <c r="AJ232" s="70"/>
    </row>
    <row r="233" spans="1:40" ht="32.1" customHeight="1" x14ac:dyDescent="0.15">
      <c r="A233" s="58"/>
      <c r="B233" s="61" t="s">
        <v>27</v>
      </c>
      <c r="C233" s="692" t="str">
        <f>'番編用リスト（男子）'!$AB$50</f>
        <v/>
      </c>
      <c r="D233" s="693"/>
      <c r="E233" s="694"/>
      <c r="F233" s="62"/>
      <c r="G233" s="63"/>
      <c r="H233" s="61" t="s">
        <v>27</v>
      </c>
      <c r="I233" s="692" t="str">
        <f>'番編用リスト（男子）'!$AD$50</f>
        <v/>
      </c>
      <c r="J233" s="693"/>
      <c r="K233" s="694"/>
      <c r="L233" s="58"/>
      <c r="M233" s="58"/>
      <c r="N233" s="61" t="s">
        <v>27</v>
      </c>
      <c r="O233" s="692" t="str">
        <f>'番編用リスト（男子）'!$AF$50</f>
        <v/>
      </c>
      <c r="P233" s="693"/>
      <c r="Q233" s="694"/>
      <c r="R233" s="62"/>
      <c r="S233" s="63"/>
      <c r="T233" s="61" t="s">
        <v>27</v>
      </c>
      <c r="U233" s="692" t="str">
        <f>'番編用リスト（男子）'!$AH$50</f>
        <v/>
      </c>
      <c r="V233" s="693"/>
      <c r="W233" s="694"/>
      <c r="X233" s="58"/>
      <c r="Y233" s="58"/>
      <c r="Z233" s="61" t="s">
        <v>27</v>
      </c>
      <c r="AA233" s="692" t="str">
        <f>'番編用リスト（男子）'!$AJ$50</f>
        <v/>
      </c>
      <c r="AB233" s="693"/>
      <c r="AC233" s="694"/>
      <c r="AD233" s="62"/>
      <c r="AE233" s="63"/>
      <c r="AF233" s="61" t="s">
        <v>27</v>
      </c>
      <c r="AG233" s="692" t="str">
        <f>'番編用リスト（男子）'!$AL$50</f>
        <v/>
      </c>
      <c r="AH233" s="693"/>
      <c r="AI233" s="694"/>
      <c r="AJ233" s="58"/>
      <c r="AL233" s="695"/>
      <c r="AM233" s="695"/>
      <c r="AN233" s="695"/>
    </row>
    <row r="234" spans="1:40" ht="32.1" customHeight="1" x14ac:dyDescent="0.15">
      <c r="A234" s="58"/>
      <c r="B234" s="61" t="s">
        <v>1</v>
      </c>
      <c r="C234" s="696" t="str">
        <f>'番編用リスト（男子）'!$W$50</f>
        <v/>
      </c>
      <c r="D234" s="697"/>
      <c r="E234" s="698"/>
      <c r="F234" s="62"/>
      <c r="G234" s="63"/>
      <c r="H234" s="61" t="s">
        <v>1</v>
      </c>
      <c r="I234" s="696" t="str">
        <f>'番編用リスト（男子）'!$W$50</f>
        <v/>
      </c>
      <c r="J234" s="697"/>
      <c r="K234" s="698"/>
      <c r="L234" s="58"/>
      <c r="M234" s="58"/>
      <c r="N234" s="61" t="s">
        <v>1</v>
      </c>
      <c r="O234" s="696" t="str">
        <f>'番編用リスト（男子）'!$W$50</f>
        <v/>
      </c>
      <c r="P234" s="697"/>
      <c r="Q234" s="698"/>
      <c r="R234" s="62"/>
      <c r="S234" s="63"/>
      <c r="T234" s="61" t="s">
        <v>1</v>
      </c>
      <c r="U234" s="696" t="str">
        <f>'番編用リスト（男子）'!$W$50</f>
        <v/>
      </c>
      <c r="V234" s="697"/>
      <c r="W234" s="698"/>
      <c r="X234" s="58"/>
      <c r="Y234" s="58"/>
      <c r="Z234" s="61" t="s">
        <v>1</v>
      </c>
      <c r="AA234" s="696" t="str">
        <f>'番編用リスト（男子）'!$W$50</f>
        <v/>
      </c>
      <c r="AB234" s="697"/>
      <c r="AC234" s="698"/>
      <c r="AD234" s="62"/>
      <c r="AE234" s="63"/>
      <c r="AF234" s="61" t="s">
        <v>1</v>
      </c>
      <c r="AG234" s="696" t="str">
        <f>'番編用リスト（男子）'!$W$50</f>
        <v/>
      </c>
      <c r="AH234" s="697"/>
      <c r="AI234" s="698"/>
      <c r="AJ234" s="58"/>
      <c r="AL234" s="695"/>
      <c r="AM234" s="695"/>
      <c r="AN234" s="695"/>
    </row>
    <row r="235" spans="1:40" ht="32.1" customHeight="1" x14ac:dyDescent="0.15">
      <c r="A235" s="58"/>
      <c r="B235" s="61" t="s">
        <v>28</v>
      </c>
      <c r="C235" s="699" t="str">
        <f>'番編用リスト（男子）'!$X$50</f>
        <v/>
      </c>
      <c r="D235" s="700"/>
      <c r="E235" s="701"/>
      <c r="F235" s="62"/>
      <c r="G235" s="63"/>
      <c r="H235" s="61" t="s">
        <v>28</v>
      </c>
      <c r="I235" s="699" t="str">
        <f>'番編用リスト（男子）'!$X$50</f>
        <v/>
      </c>
      <c r="J235" s="700"/>
      <c r="K235" s="701"/>
      <c r="L235" s="58"/>
      <c r="M235" s="58"/>
      <c r="N235" s="61" t="s">
        <v>28</v>
      </c>
      <c r="O235" s="699" t="str">
        <f>'番編用リスト（男子）'!$X$50</f>
        <v/>
      </c>
      <c r="P235" s="700"/>
      <c r="Q235" s="701"/>
      <c r="R235" s="62"/>
      <c r="S235" s="63"/>
      <c r="T235" s="61" t="s">
        <v>28</v>
      </c>
      <c r="U235" s="699" t="str">
        <f>'番編用リスト（男子）'!$X$50</f>
        <v/>
      </c>
      <c r="V235" s="700"/>
      <c r="W235" s="701"/>
      <c r="X235" s="58"/>
      <c r="Y235" s="58"/>
      <c r="Z235" s="61" t="s">
        <v>28</v>
      </c>
      <c r="AA235" s="699" t="str">
        <f>'番編用リスト（男子）'!$X$50</f>
        <v/>
      </c>
      <c r="AB235" s="700"/>
      <c r="AC235" s="701"/>
      <c r="AD235" s="62"/>
      <c r="AE235" s="63"/>
      <c r="AF235" s="61" t="s">
        <v>28</v>
      </c>
      <c r="AG235" s="699" t="str">
        <f>'番編用リスト（男子）'!$X$50</f>
        <v/>
      </c>
      <c r="AH235" s="700"/>
      <c r="AI235" s="701"/>
      <c r="AJ235" s="58"/>
      <c r="AL235" s="695"/>
      <c r="AM235" s="695"/>
      <c r="AN235" s="695"/>
    </row>
    <row r="236" spans="1:40" ht="32.1" customHeight="1" x14ac:dyDescent="0.15">
      <c r="A236" s="58"/>
      <c r="B236" s="61" t="s">
        <v>29</v>
      </c>
      <c r="C236" s="64">
        <f>'番編用リスト（男子）'!$AE$4</f>
        <v>0</v>
      </c>
      <c r="D236" s="61" t="s">
        <v>3</v>
      </c>
      <c r="E236" s="61" t="str">
        <f>'番編用リスト（男子）'!$Z$50</f>
        <v/>
      </c>
      <c r="F236" s="62"/>
      <c r="G236" s="63"/>
      <c r="H236" s="61" t="s">
        <v>29</v>
      </c>
      <c r="I236" s="64">
        <f>'番編用リスト（男子）'!$AE$4</f>
        <v>0</v>
      </c>
      <c r="J236" s="61" t="s">
        <v>35</v>
      </c>
      <c r="K236" s="61" t="str">
        <f>'番編用リスト（男子）'!$Z$50</f>
        <v/>
      </c>
      <c r="L236" s="58"/>
      <c r="M236" s="58"/>
      <c r="N236" s="61" t="s">
        <v>29</v>
      </c>
      <c r="O236" s="64">
        <f>'番編用リスト（男子）'!$AE$4</f>
        <v>0</v>
      </c>
      <c r="P236" s="61" t="s">
        <v>3</v>
      </c>
      <c r="Q236" s="61" t="str">
        <f>'番編用リスト（男子）'!$Z$50</f>
        <v/>
      </c>
      <c r="R236" s="62"/>
      <c r="S236" s="63"/>
      <c r="T236" s="61" t="s">
        <v>29</v>
      </c>
      <c r="U236" s="64">
        <f>'番編用リスト（男子）'!$AE$4</f>
        <v>0</v>
      </c>
      <c r="V236" s="61" t="s">
        <v>35</v>
      </c>
      <c r="W236" s="61" t="str">
        <f>'番編用リスト（男子）'!$Z$50</f>
        <v/>
      </c>
      <c r="X236" s="58"/>
      <c r="Y236" s="58"/>
      <c r="Z236" s="61" t="s">
        <v>29</v>
      </c>
      <c r="AA236" s="64">
        <f>'番編用リスト（男子）'!$AE$4</f>
        <v>0</v>
      </c>
      <c r="AB236" s="61" t="s">
        <v>3</v>
      </c>
      <c r="AC236" s="61" t="str">
        <f>'番編用リスト（男子）'!$Z$50</f>
        <v/>
      </c>
      <c r="AD236" s="62"/>
      <c r="AE236" s="63"/>
      <c r="AF236" s="61" t="s">
        <v>29</v>
      </c>
      <c r="AG236" s="64">
        <f>'番編用リスト（男子）'!$AE$4</f>
        <v>0</v>
      </c>
      <c r="AH236" s="61" t="s">
        <v>35</v>
      </c>
      <c r="AI236" s="61" t="str">
        <f>'番編用リスト（男子）'!$Z$50</f>
        <v/>
      </c>
      <c r="AJ236" s="58"/>
      <c r="AM236" s="59"/>
    </row>
    <row r="237" spans="1:40" ht="32.1" customHeight="1" x14ac:dyDescent="0.15">
      <c r="A237" s="58"/>
      <c r="B237" s="61" t="s">
        <v>30</v>
      </c>
      <c r="C237" s="702" t="str">
        <f>'番編用リスト（男子）'!$AC$50</f>
        <v/>
      </c>
      <c r="D237" s="703"/>
      <c r="E237" s="704"/>
      <c r="F237" s="62"/>
      <c r="G237" s="63"/>
      <c r="H237" s="61" t="s">
        <v>30</v>
      </c>
      <c r="I237" s="702" t="str">
        <f>'番編用リスト（男子）'!$AE$50</f>
        <v/>
      </c>
      <c r="J237" s="703"/>
      <c r="K237" s="704"/>
      <c r="L237" s="58"/>
      <c r="M237" s="58"/>
      <c r="N237" s="61" t="s">
        <v>30</v>
      </c>
      <c r="O237" s="702" t="str">
        <f>'番編用リスト（男子）'!$AG$50</f>
        <v/>
      </c>
      <c r="P237" s="703"/>
      <c r="Q237" s="704"/>
      <c r="R237" s="62"/>
      <c r="S237" s="63"/>
      <c r="T237" s="61" t="s">
        <v>30</v>
      </c>
      <c r="U237" s="702" t="str">
        <f>'番編用リスト（男子）'!$AI$50</f>
        <v/>
      </c>
      <c r="V237" s="703"/>
      <c r="W237" s="704"/>
      <c r="X237" s="58"/>
      <c r="Y237" s="58"/>
      <c r="Z237" s="61" t="s">
        <v>30</v>
      </c>
      <c r="AA237" s="705" t="str">
        <f>'番編用リスト（男子）'!$AK$50</f>
        <v/>
      </c>
      <c r="AB237" s="706"/>
      <c r="AC237" s="707"/>
      <c r="AD237" s="62"/>
      <c r="AE237" s="63"/>
      <c r="AF237" s="61" t="s">
        <v>30</v>
      </c>
      <c r="AG237" s="705" t="str">
        <f>'番編用リスト（男子）'!$AM$50</f>
        <v/>
      </c>
      <c r="AH237" s="706"/>
      <c r="AI237" s="707"/>
      <c r="AJ237" s="58"/>
      <c r="AL237" s="695"/>
      <c r="AM237" s="695"/>
      <c r="AN237" s="695"/>
    </row>
    <row r="238" spans="1:40" x14ac:dyDescent="0.15">
      <c r="A238" s="58"/>
      <c r="B238" s="65"/>
      <c r="C238" s="66"/>
      <c r="D238" s="66"/>
      <c r="E238" s="66"/>
      <c r="F238" s="67"/>
      <c r="G238" s="68"/>
      <c r="H238" s="65"/>
      <c r="I238" s="66"/>
      <c r="J238" s="66"/>
      <c r="K238" s="66"/>
      <c r="L238" s="66"/>
      <c r="M238" s="58"/>
      <c r="N238" s="65"/>
      <c r="O238" s="66"/>
      <c r="P238" s="66"/>
      <c r="Q238" s="66"/>
      <c r="R238" s="67"/>
      <c r="S238" s="68"/>
      <c r="T238" s="65"/>
      <c r="U238" s="66"/>
      <c r="V238" s="66"/>
      <c r="W238" s="66"/>
      <c r="X238" s="66"/>
      <c r="Y238" s="58"/>
      <c r="Z238" s="65"/>
      <c r="AA238" s="66"/>
      <c r="AB238" s="66"/>
      <c r="AC238" s="66"/>
      <c r="AD238" s="67"/>
      <c r="AE238" s="68"/>
      <c r="AF238" s="65"/>
      <c r="AG238" s="66"/>
      <c r="AH238" s="66"/>
      <c r="AI238" s="66"/>
      <c r="AJ238" s="66"/>
    </row>
    <row r="239" spans="1:40" x14ac:dyDescent="0.15">
      <c r="A239" s="58"/>
      <c r="B239" s="69"/>
      <c r="C239" s="70"/>
      <c r="D239" s="70"/>
      <c r="E239" s="70"/>
      <c r="F239" s="71"/>
      <c r="G239" s="72"/>
      <c r="H239" s="69"/>
      <c r="I239" s="70"/>
      <c r="J239" s="70"/>
      <c r="K239" s="70"/>
      <c r="L239" s="70"/>
      <c r="M239" s="58"/>
      <c r="N239" s="69"/>
      <c r="O239" s="70"/>
      <c r="P239" s="70"/>
      <c r="Q239" s="70"/>
      <c r="R239" s="71"/>
      <c r="S239" s="72"/>
      <c r="T239" s="69"/>
      <c r="U239" s="70"/>
      <c r="V239" s="70"/>
      <c r="W239" s="70"/>
      <c r="X239" s="70"/>
      <c r="Y239" s="58"/>
      <c r="Z239" s="69"/>
      <c r="AA239" s="70"/>
      <c r="AB239" s="70"/>
      <c r="AC239" s="70"/>
      <c r="AD239" s="71"/>
      <c r="AE239" s="72"/>
      <c r="AF239" s="69"/>
      <c r="AG239" s="70"/>
      <c r="AH239" s="70"/>
      <c r="AI239" s="70"/>
      <c r="AJ239" s="70"/>
    </row>
    <row r="240" spans="1:40" ht="32.1" customHeight="1" x14ac:dyDescent="0.15">
      <c r="A240" s="58"/>
      <c r="B240" s="61" t="s">
        <v>27</v>
      </c>
      <c r="C240" s="692" t="str">
        <f>'番編用リスト（男子）'!$AB$51</f>
        <v/>
      </c>
      <c r="D240" s="693"/>
      <c r="E240" s="694"/>
      <c r="F240" s="62"/>
      <c r="G240" s="63"/>
      <c r="H240" s="61" t="s">
        <v>27</v>
      </c>
      <c r="I240" s="692" t="str">
        <f>'番編用リスト（男子）'!$AD$51</f>
        <v/>
      </c>
      <c r="J240" s="693"/>
      <c r="K240" s="694"/>
      <c r="L240" s="58"/>
      <c r="M240" s="58"/>
      <c r="N240" s="61" t="s">
        <v>27</v>
      </c>
      <c r="O240" s="692" t="str">
        <f>'番編用リスト（男子）'!$AF$51</f>
        <v/>
      </c>
      <c r="P240" s="693"/>
      <c r="Q240" s="694"/>
      <c r="R240" s="62"/>
      <c r="S240" s="63"/>
      <c r="T240" s="61" t="s">
        <v>27</v>
      </c>
      <c r="U240" s="692" t="str">
        <f>'番編用リスト（男子）'!$AH$51</f>
        <v/>
      </c>
      <c r="V240" s="693"/>
      <c r="W240" s="694"/>
      <c r="X240" s="58"/>
      <c r="Y240" s="58"/>
      <c r="Z240" s="61" t="s">
        <v>27</v>
      </c>
      <c r="AA240" s="692" t="str">
        <f>'番編用リスト（男子）'!$AJ$51</f>
        <v/>
      </c>
      <c r="AB240" s="693"/>
      <c r="AC240" s="694"/>
      <c r="AD240" s="62"/>
      <c r="AE240" s="63"/>
      <c r="AF240" s="61" t="s">
        <v>27</v>
      </c>
      <c r="AG240" s="692" t="str">
        <f>'番編用リスト（男子）'!$AL$51</f>
        <v/>
      </c>
      <c r="AH240" s="693"/>
      <c r="AI240" s="694"/>
      <c r="AJ240" s="58"/>
      <c r="AL240" s="695"/>
      <c r="AM240" s="695"/>
      <c r="AN240" s="695"/>
    </row>
    <row r="241" spans="1:40" ht="32.1" customHeight="1" x14ac:dyDescent="0.15">
      <c r="A241" s="58"/>
      <c r="B241" s="61" t="s">
        <v>1</v>
      </c>
      <c r="C241" s="696" t="str">
        <f>'番編用リスト（男子）'!$W$51</f>
        <v/>
      </c>
      <c r="D241" s="697"/>
      <c r="E241" s="698"/>
      <c r="F241" s="62"/>
      <c r="G241" s="63"/>
      <c r="H241" s="61" t="s">
        <v>1</v>
      </c>
      <c r="I241" s="696" t="str">
        <f>'番編用リスト（男子）'!$W$51</f>
        <v/>
      </c>
      <c r="J241" s="697"/>
      <c r="K241" s="698"/>
      <c r="L241" s="58"/>
      <c r="M241" s="58"/>
      <c r="N241" s="61" t="s">
        <v>1</v>
      </c>
      <c r="O241" s="696" t="str">
        <f>'番編用リスト（男子）'!$W$51</f>
        <v/>
      </c>
      <c r="P241" s="697"/>
      <c r="Q241" s="698"/>
      <c r="R241" s="62"/>
      <c r="S241" s="63"/>
      <c r="T241" s="61" t="s">
        <v>1</v>
      </c>
      <c r="U241" s="696" t="str">
        <f>'番編用リスト（男子）'!$W$51</f>
        <v/>
      </c>
      <c r="V241" s="697"/>
      <c r="W241" s="698"/>
      <c r="X241" s="58"/>
      <c r="Y241" s="58"/>
      <c r="Z241" s="61" t="s">
        <v>1</v>
      </c>
      <c r="AA241" s="696" t="str">
        <f>'番編用リスト（男子）'!$W$51</f>
        <v/>
      </c>
      <c r="AB241" s="697"/>
      <c r="AC241" s="698"/>
      <c r="AD241" s="62"/>
      <c r="AE241" s="63"/>
      <c r="AF241" s="61" t="s">
        <v>1</v>
      </c>
      <c r="AG241" s="696" t="str">
        <f>'番編用リスト（男子）'!$W$51</f>
        <v/>
      </c>
      <c r="AH241" s="697"/>
      <c r="AI241" s="698"/>
      <c r="AJ241" s="58"/>
      <c r="AL241" s="695"/>
      <c r="AM241" s="695"/>
      <c r="AN241" s="695"/>
    </row>
    <row r="242" spans="1:40" ht="32.1" customHeight="1" x14ac:dyDescent="0.15">
      <c r="A242" s="58"/>
      <c r="B242" s="61" t="s">
        <v>28</v>
      </c>
      <c r="C242" s="699" t="str">
        <f>'番編用リスト（男子）'!$X$51</f>
        <v/>
      </c>
      <c r="D242" s="700"/>
      <c r="E242" s="701"/>
      <c r="F242" s="62"/>
      <c r="G242" s="63"/>
      <c r="H242" s="61" t="s">
        <v>28</v>
      </c>
      <c r="I242" s="699" t="str">
        <f>'番編用リスト（男子）'!$X$51</f>
        <v/>
      </c>
      <c r="J242" s="700"/>
      <c r="K242" s="701"/>
      <c r="L242" s="58"/>
      <c r="M242" s="58"/>
      <c r="N242" s="61" t="s">
        <v>28</v>
      </c>
      <c r="O242" s="699" t="str">
        <f>'番編用リスト（男子）'!$X$51</f>
        <v/>
      </c>
      <c r="P242" s="700"/>
      <c r="Q242" s="701"/>
      <c r="R242" s="62"/>
      <c r="S242" s="63"/>
      <c r="T242" s="61" t="s">
        <v>28</v>
      </c>
      <c r="U242" s="699" t="str">
        <f>'番編用リスト（男子）'!$X$51</f>
        <v/>
      </c>
      <c r="V242" s="700"/>
      <c r="W242" s="701"/>
      <c r="X242" s="58"/>
      <c r="Y242" s="58"/>
      <c r="Z242" s="61" t="s">
        <v>28</v>
      </c>
      <c r="AA242" s="699" t="str">
        <f>'番編用リスト（男子）'!$X$51</f>
        <v/>
      </c>
      <c r="AB242" s="700"/>
      <c r="AC242" s="701"/>
      <c r="AD242" s="62"/>
      <c r="AE242" s="63"/>
      <c r="AF242" s="61" t="s">
        <v>28</v>
      </c>
      <c r="AG242" s="699" t="str">
        <f>'番編用リスト（男子）'!$X$51</f>
        <v/>
      </c>
      <c r="AH242" s="700"/>
      <c r="AI242" s="701"/>
      <c r="AJ242" s="58"/>
      <c r="AL242" s="695"/>
      <c r="AM242" s="695"/>
      <c r="AN242" s="695"/>
    </row>
    <row r="243" spans="1:40" ht="32.1" customHeight="1" x14ac:dyDescent="0.15">
      <c r="A243" s="58"/>
      <c r="B243" s="61" t="s">
        <v>29</v>
      </c>
      <c r="C243" s="64">
        <f>'番編用リスト（男子）'!$AE$4</f>
        <v>0</v>
      </c>
      <c r="D243" s="61" t="s">
        <v>3</v>
      </c>
      <c r="E243" s="61" t="str">
        <f>'番編用リスト（男子）'!$Z$51</f>
        <v/>
      </c>
      <c r="F243" s="62"/>
      <c r="G243" s="63"/>
      <c r="H243" s="61" t="s">
        <v>29</v>
      </c>
      <c r="I243" s="64">
        <f>'番編用リスト（男子）'!$AE$4</f>
        <v>0</v>
      </c>
      <c r="J243" s="61" t="s">
        <v>35</v>
      </c>
      <c r="K243" s="61" t="str">
        <f>'番編用リスト（男子）'!$Z$51</f>
        <v/>
      </c>
      <c r="L243" s="58"/>
      <c r="M243" s="58"/>
      <c r="N243" s="61" t="s">
        <v>29</v>
      </c>
      <c r="O243" s="64">
        <f>'番編用リスト（男子）'!$AE$4</f>
        <v>0</v>
      </c>
      <c r="P243" s="61" t="s">
        <v>3</v>
      </c>
      <c r="Q243" s="61" t="str">
        <f>'番編用リスト（男子）'!$Z$51</f>
        <v/>
      </c>
      <c r="R243" s="62"/>
      <c r="S243" s="63"/>
      <c r="T243" s="61" t="s">
        <v>29</v>
      </c>
      <c r="U243" s="64">
        <f>'番編用リスト（男子）'!$AE$4</f>
        <v>0</v>
      </c>
      <c r="V243" s="61" t="s">
        <v>35</v>
      </c>
      <c r="W243" s="61" t="str">
        <f>'番編用リスト（男子）'!$Z$51</f>
        <v/>
      </c>
      <c r="X243" s="58"/>
      <c r="Y243" s="58"/>
      <c r="Z243" s="61" t="s">
        <v>29</v>
      </c>
      <c r="AA243" s="64">
        <f>'番編用リスト（男子）'!$AE$4</f>
        <v>0</v>
      </c>
      <c r="AB243" s="61" t="s">
        <v>3</v>
      </c>
      <c r="AC243" s="61" t="str">
        <f>'番編用リスト（男子）'!$Z$51</f>
        <v/>
      </c>
      <c r="AD243" s="62"/>
      <c r="AE243" s="63"/>
      <c r="AF243" s="61" t="s">
        <v>29</v>
      </c>
      <c r="AG243" s="64">
        <f>'番編用リスト（男子）'!$AE$4</f>
        <v>0</v>
      </c>
      <c r="AH243" s="61" t="s">
        <v>35</v>
      </c>
      <c r="AI243" s="61" t="str">
        <f>'番編用リスト（男子）'!$Z$51</f>
        <v/>
      </c>
      <c r="AJ243" s="58"/>
      <c r="AM243" s="59"/>
    </row>
    <row r="244" spans="1:40" ht="32.1" customHeight="1" x14ac:dyDescent="0.15">
      <c r="A244" s="58"/>
      <c r="B244" s="61" t="s">
        <v>30</v>
      </c>
      <c r="C244" s="702" t="str">
        <f>'番編用リスト（男子）'!$AC$51</f>
        <v/>
      </c>
      <c r="D244" s="703"/>
      <c r="E244" s="704"/>
      <c r="F244" s="62"/>
      <c r="G244" s="63"/>
      <c r="H244" s="61" t="s">
        <v>30</v>
      </c>
      <c r="I244" s="702" t="str">
        <f>'番編用リスト（男子）'!$AE$51</f>
        <v/>
      </c>
      <c r="J244" s="703"/>
      <c r="K244" s="704"/>
      <c r="L244" s="58"/>
      <c r="M244" s="58"/>
      <c r="N244" s="61" t="s">
        <v>30</v>
      </c>
      <c r="O244" s="702" t="str">
        <f>'番編用リスト（男子）'!$AG$51</f>
        <v/>
      </c>
      <c r="P244" s="703"/>
      <c r="Q244" s="704"/>
      <c r="R244" s="62"/>
      <c r="S244" s="63"/>
      <c r="T244" s="61" t="s">
        <v>30</v>
      </c>
      <c r="U244" s="702" t="str">
        <f>'番編用リスト（男子）'!$AI$51</f>
        <v/>
      </c>
      <c r="V244" s="703"/>
      <c r="W244" s="704"/>
      <c r="X244" s="58"/>
      <c r="Y244" s="58"/>
      <c r="Z244" s="61" t="s">
        <v>30</v>
      </c>
      <c r="AA244" s="705" t="str">
        <f>'番編用リスト（男子）'!$AK$51</f>
        <v/>
      </c>
      <c r="AB244" s="706"/>
      <c r="AC244" s="707"/>
      <c r="AD244" s="62"/>
      <c r="AE244" s="63"/>
      <c r="AF244" s="61" t="s">
        <v>30</v>
      </c>
      <c r="AG244" s="705" t="str">
        <f>'番編用リスト（男子）'!$AM$51</f>
        <v/>
      </c>
      <c r="AH244" s="706"/>
      <c r="AI244" s="707"/>
      <c r="AJ244" s="58"/>
      <c r="AL244" s="695"/>
      <c r="AM244" s="695"/>
      <c r="AN244" s="695"/>
    </row>
    <row r="245" spans="1:40" ht="18.75" customHeight="1" x14ac:dyDescent="0.15">
      <c r="A245" s="58"/>
      <c r="B245" s="119"/>
      <c r="C245" s="58"/>
      <c r="D245" s="58"/>
      <c r="E245" s="58"/>
      <c r="F245" s="58"/>
      <c r="G245" s="68"/>
      <c r="H245" s="119"/>
      <c r="I245" s="58"/>
      <c r="J245" s="58"/>
      <c r="K245" s="58"/>
      <c r="L245" s="58"/>
      <c r="M245" s="58"/>
      <c r="N245" s="119"/>
      <c r="O245" s="58"/>
      <c r="P245" s="58"/>
      <c r="Q245" s="58"/>
      <c r="R245" s="58"/>
      <c r="S245" s="68"/>
      <c r="T245" s="119"/>
      <c r="U245" s="58"/>
      <c r="V245" s="58"/>
      <c r="W245" s="58"/>
      <c r="X245" s="58"/>
      <c r="Y245" s="58"/>
      <c r="Z245" s="119"/>
      <c r="AA245" s="58"/>
      <c r="AB245" s="58"/>
      <c r="AC245" s="58"/>
      <c r="AD245" s="58"/>
      <c r="AE245" s="68"/>
      <c r="AF245" s="119"/>
      <c r="AG245" s="58"/>
      <c r="AH245" s="58"/>
      <c r="AI245" s="58"/>
      <c r="AJ245" s="58"/>
      <c r="AL245" s="695"/>
      <c r="AM245" s="695"/>
      <c r="AN245" s="695"/>
    </row>
    <row r="246" spans="1:40" x14ac:dyDescent="0.15">
      <c r="A246" s="58"/>
      <c r="B246" s="119"/>
      <c r="C246" s="58"/>
      <c r="D246" s="58"/>
      <c r="E246" s="58"/>
      <c r="F246" s="58"/>
      <c r="G246" s="58"/>
      <c r="H246" s="119"/>
      <c r="I246" s="58"/>
      <c r="J246" s="58"/>
      <c r="K246" s="58"/>
      <c r="L246" s="58"/>
      <c r="M246" s="58"/>
      <c r="N246" s="119"/>
      <c r="O246" s="58"/>
      <c r="P246" s="58"/>
      <c r="Q246" s="58"/>
      <c r="R246" s="58"/>
      <c r="S246" s="58"/>
      <c r="T246" s="119"/>
      <c r="U246" s="58"/>
      <c r="V246" s="58"/>
      <c r="W246" s="58"/>
      <c r="X246" s="58"/>
      <c r="Y246" s="58"/>
      <c r="Z246" s="119"/>
      <c r="AA246" s="58"/>
      <c r="AB246" s="58"/>
      <c r="AC246" s="58"/>
      <c r="AD246" s="58"/>
      <c r="AE246" s="58"/>
      <c r="AF246" s="119"/>
      <c r="AG246" s="58"/>
      <c r="AH246" s="58"/>
      <c r="AI246" s="58"/>
      <c r="AJ246" s="58"/>
    </row>
    <row r="247" spans="1:40" ht="32.1" customHeight="1" x14ac:dyDescent="0.15">
      <c r="A247" s="58"/>
      <c r="B247" s="61" t="s">
        <v>27</v>
      </c>
      <c r="C247" s="692" t="str">
        <f>'番編用リスト（男子）'!$AB$52</f>
        <v/>
      </c>
      <c r="D247" s="693"/>
      <c r="E247" s="694"/>
      <c r="F247" s="62"/>
      <c r="G247" s="63"/>
      <c r="H247" s="61" t="s">
        <v>27</v>
      </c>
      <c r="I247" s="692" t="str">
        <f>'番編用リスト（男子）'!$AD$52</f>
        <v/>
      </c>
      <c r="J247" s="693"/>
      <c r="K247" s="694"/>
      <c r="L247" s="58"/>
      <c r="M247" s="58"/>
      <c r="N247" s="61" t="s">
        <v>27</v>
      </c>
      <c r="O247" s="692" t="str">
        <f>'番編用リスト（男子）'!$AF$52</f>
        <v/>
      </c>
      <c r="P247" s="693"/>
      <c r="Q247" s="694"/>
      <c r="R247" s="62"/>
      <c r="S247" s="63"/>
      <c r="T247" s="61" t="s">
        <v>27</v>
      </c>
      <c r="U247" s="692" t="str">
        <f>'番編用リスト（男子）'!$AH$52</f>
        <v/>
      </c>
      <c r="V247" s="693"/>
      <c r="W247" s="694"/>
      <c r="X247" s="58"/>
      <c r="Y247" s="58"/>
      <c r="Z247" s="61" t="s">
        <v>27</v>
      </c>
      <c r="AA247" s="692" t="str">
        <f>'番編用リスト（男子）'!$AJ$52</f>
        <v/>
      </c>
      <c r="AB247" s="693"/>
      <c r="AC247" s="694"/>
      <c r="AD247" s="62"/>
      <c r="AE247" s="63"/>
      <c r="AF247" s="61" t="s">
        <v>27</v>
      </c>
      <c r="AG247" s="692" t="str">
        <f>'番編用リスト（男子）'!$AL$52</f>
        <v/>
      </c>
      <c r="AH247" s="693"/>
      <c r="AI247" s="694"/>
      <c r="AJ247" s="58"/>
      <c r="AL247" s="695"/>
      <c r="AM247" s="695"/>
      <c r="AN247" s="695"/>
    </row>
    <row r="248" spans="1:40" ht="32.1" customHeight="1" x14ac:dyDescent="0.15">
      <c r="A248" s="58"/>
      <c r="B248" s="61" t="s">
        <v>1</v>
      </c>
      <c r="C248" s="696" t="str">
        <f>'番編用リスト（男子）'!$W$52</f>
        <v/>
      </c>
      <c r="D248" s="697"/>
      <c r="E248" s="698"/>
      <c r="F248" s="62"/>
      <c r="G248" s="63"/>
      <c r="H248" s="61" t="s">
        <v>1</v>
      </c>
      <c r="I248" s="696" t="str">
        <f>'番編用リスト（男子）'!$W$52</f>
        <v/>
      </c>
      <c r="J248" s="697"/>
      <c r="K248" s="698"/>
      <c r="L248" s="58"/>
      <c r="M248" s="58"/>
      <c r="N248" s="61" t="s">
        <v>1</v>
      </c>
      <c r="O248" s="696" t="str">
        <f>'番編用リスト（男子）'!$W$52</f>
        <v/>
      </c>
      <c r="P248" s="697"/>
      <c r="Q248" s="698"/>
      <c r="R248" s="62"/>
      <c r="S248" s="63"/>
      <c r="T248" s="61" t="s">
        <v>1</v>
      </c>
      <c r="U248" s="696" t="str">
        <f>'番編用リスト（男子）'!$W$52</f>
        <v/>
      </c>
      <c r="V248" s="697"/>
      <c r="W248" s="698"/>
      <c r="X248" s="58"/>
      <c r="Y248" s="58"/>
      <c r="Z248" s="61" t="s">
        <v>1</v>
      </c>
      <c r="AA248" s="696" t="str">
        <f>'番編用リスト（男子）'!$W$52</f>
        <v/>
      </c>
      <c r="AB248" s="697"/>
      <c r="AC248" s="698"/>
      <c r="AD248" s="62"/>
      <c r="AE248" s="63"/>
      <c r="AF248" s="61" t="s">
        <v>1</v>
      </c>
      <c r="AG248" s="696" t="str">
        <f>'番編用リスト（男子）'!$W$52</f>
        <v/>
      </c>
      <c r="AH248" s="697"/>
      <c r="AI248" s="698"/>
      <c r="AJ248" s="58"/>
      <c r="AL248" s="695"/>
      <c r="AM248" s="695"/>
      <c r="AN248" s="695"/>
    </row>
    <row r="249" spans="1:40" ht="32.1" customHeight="1" x14ac:dyDescent="0.15">
      <c r="A249" s="58"/>
      <c r="B249" s="61" t="s">
        <v>28</v>
      </c>
      <c r="C249" s="699" t="str">
        <f>'番編用リスト（男子）'!$X$52</f>
        <v/>
      </c>
      <c r="D249" s="700"/>
      <c r="E249" s="701"/>
      <c r="F249" s="62"/>
      <c r="G249" s="63"/>
      <c r="H249" s="61" t="s">
        <v>28</v>
      </c>
      <c r="I249" s="699" t="str">
        <f>'番編用リスト（男子）'!$X$52</f>
        <v/>
      </c>
      <c r="J249" s="700"/>
      <c r="K249" s="701"/>
      <c r="L249" s="58"/>
      <c r="M249" s="58"/>
      <c r="N249" s="61" t="s">
        <v>28</v>
      </c>
      <c r="O249" s="699" t="str">
        <f>'番編用リスト（男子）'!$X$52</f>
        <v/>
      </c>
      <c r="P249" s="700"/>
      <c r="Q249" s="701"/>
      <c r="R249" s="62"/>
      <c r="S249" s="63"/>
      <c r="T249" s="61" t="s">
        <v>28</v>
      </c>
      <c r="U249" s="699" t="str">
        <f>'番編用リスト（男子）'!$X$52</f>
        <v/>
      </c>
      <c r="V249" s="700"/>
      <c r="W249" s="701"/>
      <c r="X249" s="58"/>
      <c r="Y249" s="58"/>
      <c r="Z249" s="61" t="s">
        <v>28</v>
      </c>
      <c r="AA249" s="699" t="str">
        <f>'番編用リスト（男子）'!$X$52</f>
        <v/>
      </c>
      <c r="AB249" s="700"/>
      <c r="AC249" s="701"/>
      <c r="AD249" s="62"/>
      <c r="AE249" s="63"/>
      <c r="AF249" s="61" t="s">
        <v>28</v>
      </c>
      <c r="AG249" s="699" t="str">
        <f>'番編用リスト（男子）'!$X$52</f>
        <v/>
      </c>
      <c r="AH249" s="700"/>
      <c r="AI249" s="701"/>
      <c r="AJ249" s="58"/>
      <c r="AL249" s="695"/>
      <c r="AM249" s="695"/>
      <c r="AN249" s="695"/>
    </row>
    <row r="250" spans="1:40" ht="32.1" customHeight="1" x14ac:dyDescent="0.15">
      <c r="A250" s="58"/>
      <c r="B250" s="61" t="s">
        <v>29</v>
      </c>
      <c r="C250" s="64">
        <f>'番編用リスト（男子）'!$AE$4</f>
        <v>0</v>
      </c>
      <c r="D250" s="61" t="s">
        <v>3</v>
      </c>
      <c r="E250" s="61" t="str">
        <f>'番編用リスト（男子）'!$Z$52</f>
        <v/>
      </c>
      <c r="F250" s="62"/>
      <c r="G250" s="63"/>
      <c r="H250" s="61" t="s">
        <v>29</v>
      </c>
      <c r="I250" s="64">
        <f>'番編用リスト（男子）'!$AE$4</f>
        <v>0</v>
      </c>
      <c r="J250" s="61" t="s">
        <v>35</v>
      </c>
      <c r="K250" s="61" t="str">
        <f>'番編用リスト（男子）'!$Z$52</f>
        <v/>
      </c>
      <c r="L250" s="58"/>
      <c r="M250" s="58"/>
      <c r="N250" s="61" t="s">
        <v>29</v>
      </c>
      <c r="O250" s="64">
        <f>'番編用リスト（男子）'!$AE$4</f>
        <v>0</v>
      </c>
      <c r="P250" s="61" t="s">
        <v>3</v>
      </c>
      <c r="Q250" s="61" t="str">
        <f>'番編用リスト（男子）'!$Z$52</f>
        <v/>
      </c>
      <c r="R250" s="62"/>
      <c r="S250" s="63"/>
      <c r="T250" s="61" t="s">
        <v>29</v>
      </c>
      <c r="U250" s="64">
        <f>'番編用リスト（男子）'!$AE$4</f>
        <v>0</v>
      </c>
      <c r="V250" s="61" t="s">
        <v>35</v>
      </c>
      <c r="W250" s="61" t="str">
        <f>'番編用リスト（男子）'!$Z$52</f>
        <v/>
      </c>
      <c r="X250" s="58"/>
      <c r="Y250" s="58"/>
      <c r="Z250" s="61" t="s">
        <v>29</v>
      </c>
      <c r="AA250" s="64">
        <f>'番編用リスト（男子）'!$AE$4</f>
        <v>0</v>
      </c>
      <c r="AB250" s="61" t="s">
        <v>3</v>
      </c>
      <c r="AC250" s="61" t="str">
        <f>'番編用リスト（男子）'!$Z$52</f>
        <v/>
      </c>
      <c r="AD250" s="62"/>
      <c r="AE250" s="63"/>
      <c r="AF250" s="61" t="s">
        <v>29</v>
      </c>
      <c r="AG250" s="64">
        <f>'番編用リスト（男子）'!$AE$4</f>
        <v>0</v>
      </c>
      <c r="AH250" s="61" t="s">
        <v>35</v>
      </c>
      <c r="AI250" s="61" t="str">
        <f>'番編用リスト（男子）'!$Z$52</f>
        <v/>
      </c>
      <c r="AJ250" s="58"/>
      <c r="AM250" s="59"/>
    </row>
    <row r="251" spans="1:40" ht="32.1" customHeight="1" x14ac:dyDescent="0.15">
      <c r="A251" s="58"/>
      <c r="B251" s="61" t="s">
        <v>30</v>
      </c>
      <c r="C251" s="702" t="str">
        <f>'番編用リスト（男子）'!$AC$52</f>
        <v/>
      </c>
      <c r="D251" s="703"/>
      <c r="E251" s="704"/>
      <c r="F251" s="62"/>
      <c r="G251" s="63"/>
      <c r="H251" s="61" t="s">
        <v>30</v>
      </c>
      <c r="I251" s="702" t="str">
        <f>'番編用リスト（男子）'!$AE$52</f>
        <v/>
      </c>
      <c r="J251" s="703"/>
      <c r="K251" s="704"/>
      <c r="L251" s="58"/>
      <c r="M251" s="58"/>
      <c r="N251" s="61" t="s">
        <v>30</v>
      </c>
      <c r="O251" s="702" t="str">
        <f>'番編用リスト（男子）'!$AG$52</f>
        <v/>
      </c>
      <c r="P251" s="703"/>
      <c r="Q251" s="704"/>
      <c r="R251" s="62"/>
      <c r="S251" s="63"/>
      <c r="T251" s="61" t="s">
        <v>30</v>
      </c>
      <c r="U251" s="702" t="str">
        <f>'番編用リスト（男子）'!$AI$52</f>
        <v/>
      </c>
      <c r="V251" s="703"/>
      <c r="W251" s="704"/>
      <c r="X251" s="58"/>
      <c r="Y251" s="58"/>
      <c r="Z251" s="61" t="s">
        <v>30</v>
      </c>
      <c r="AA251" s="705" t="str">
        <f>'番編用リスト（男子）'!$AK$52</f>
        <v/>
      </c>
      <c r="AB251" s="706"/>
      <c r="AC251" s="707"/>
      <c r="AD251" s="62"/>
      <c r="AE251" s="63"/>
      <c r="AF251" s="61" t="s">
        <v>30</v>
      </c>
      <c r="AG251" s="705" t="str">
        <f>'番編用リスト（男子）'!$AM$52</f>
        <v/>
      </c>
      <c r="AH251" s="706"/>
      <c r="AI251" s="707"/>
      <c r="AJ251" s="58"/>
      <c r="AL251" s="695"/>
      <c r="AM251" s="695"/>
      <c r="AN251" s="695"/>
    </row>
    <row r="252" spans="1:40" x14ac:dyDescent="0.15">
      <c r="A252" s="58"/>
      <c r="B252" s="65"/>
      <c r="C252" s="66"/>
      <c r="D252" s="66"/>
      <c r="E252" s="66"/>
      <c r="F252" s="67"/>
      <c r="G252" s="68"/>
      <c r="H252" s="65"/>
      <c r="I252" s="66"/>
      <c r="J252" s="66"/>
      <c r="K252" s="66"/>
      <c r="L252" s="66"/>
      <c r="M252" s="58"/>
      <c r="N252" s="65"/>
      <c r="O252" s="66"/>
      <c r="P252" s="66"/>
      <c r="Q252" s="66"/>
      <c r="R252" s="67"/>
      <c r="S252" s="68"/>
      <c r="T252" s="65"/>
      <c r="U252" s="66"/>
      <c r="V252" s="66"/>
      <c r="W252" s="66"/>
      <c r="X252" s="66"/>
      <c r="Y252" s="58"/>
      <c r="Z252" s="65"/>
      <c r="AA252" s="66"/>
      <c r="AB252" s="66"/>
      <c r="AC252" s="66"/>
      <c r="AD252" s="67"/>
      <c r="AE252" s="68"/>
      <c r="AF252" s="65"/>
      <c r="AG252" s="66"/>
      <c r="AH252" s="66"/>
      <c r="AI252" s="66"/>
      <c r="AJ252" s="66"/>
    </row>
    <row r="253" spans="1:40" x14ac:dyDescent="0.15">
      <c r="A253" s="58"/>
      <c r="B253" s="69"/>
      <c r="C253" s="70"/>
      <c r="D253" s="70"/>
      <c r="E253" s="70"/>
      <c r="F253" s="71"/>
      <c r="G253" s="72"/>
      <c r="H253" s="69"/>
      <c r="I253" s="70"/>
      <c r="J253" s="70"/>
      <c r="K253" s="70"/>
      <c r="L253" s="70"/>
      <c r="M253" s="58"/>
      <c r="N253" s="69"/>
      <c r="O253" s="70"/>
      <c r="P253" s="70"/>
      <c r="Q253" s="70"/>
      <c r="R253" s="71"/>
      <c r="S253" s="72"/>
      <c r="T253" s="69"/>
      <c r="U253" s="70"/>
      <c r="V253" s="70"/>
      <c r="W253" s="70"/>
      <c r="X253" s="70"/>
      <c r="Y253" s="58"/>
      <c r="Z253" s="69"/>
      <c r="AA253" s="70"/>
      <c r="AB253" s="70"/>
      <c r="AC253" s="70"/>
      <c r="AD253" s="71"/>
      <c r="AE253" s="72"/>
      <c r="AF253" s="69"/>
      <c r="AG253" s="70"/>
      <c r="AH253" s="70"/>
      <c r="AI253" s="70"/>
      <c r="AJ253" s="70"/>
    </row>
    <row r="254" spans="1:40" ht="32.1" customHeight="1" x14ac:dyDescent="0.15">
      <c r="A254" s="58"/>
      <c r="B254" s="61" t="s">
        <v>27</v>
      </c>
      <c r="C254" s="692" t="str">
        <f>'番編用リスト（男子）'!$AB$53</f>
        <v/>
      </c>
      <c r="D254" s="693"/>
      <c r="E254" s="694"/>
      <c r="F254" s="62"/>
      <c r="G254" s="63"/>
      <c r="H254" s="61" t="s">
        <v>27</v>
      </c>
      <c r="I254" s="692" t="str">
        <f>'番編用リスト（男子）'!$AD$53</f>
        <v/>
      </c>
      <c r="J254" s="693"/>
      <c r="K254" s="694"/>
      <c r="L254" s="58"/>
      <c r="M254" s="58"/>
      <c r="N254" s="61" t="s">
        <v>27</v>
      </c>
      <c r="O254" s="692" t="str">
        <f>'番編用リスト（男子）'!$AF$53</f>
        <v/>
      </c>
      <c r="P254" s="693"/>
      <c r="Q254" s="694"/>
      <c r="R254" s="62"/>
      <c r="S254" s="63"/>
      <c r="T254" s="61" t="s">
        <v>27</v>
      </c>
      <c r="U254" s="692" t="str">
        <f>'番編用リスト（男子）'!$AH$53</f>
        <v/>
      </c>
      <c r="V254" s="693"/>
      <c r="W254" s="694"/>
      <c r="X254" s="58"/>
      <c r="Y254" s="58"/>
      <c r="Z254" s="61" t="s">
        <v>27</v>
      </c>
      <c r="AA254" s="692" t="str">
        <f>'番編用リスト（男子）'!$AJ$53</f>
        <v/>
      </c>
      <c r="AB254" s="693"/>
      <c r="AC254" s="694"/>
      <c r="AD254" s="62"/>
      <c r="AE254" s="63"/>
      <c r="AF254" s="61" t="s">
        <v>27</v>
      </c>
      <c r="AG254" s="692" t="str">
        <f>'番編用リスト（男子）'!$AL$53</f>
        <v/>
      </c>
      <c r="AH254" s="693"/>
      <c r="AI254" s="694"/>
      <c r="AJ254" s="58"/>
      <c r="AL254" s="695"/>
      <c r="AM254" s="695"/>
      <c r="AN254" s="695"/>
    </row>
    <row r="255" spans="1:40" ht="32.1" customHeight="1" x14ac:dyDescent="0.15">
      <c r="A255" s="58"/>
      <c r="B255" s="61" t="s">
        <v>1</v>
      </c>
      <c r="C255" s="696" t="str">
        <f>'番編用リスト（男子）'!$W$53</f>
        <v/>
      </c>
      <c r="D255" s="697"/>
      <c r="E255" s="698"/>
      <c r="F255" s="62"/>
      <c r="G255" s="63"/>
      <c r="H255" s="61" t="s">
        <v>1</v>
      </c>
      <c r="I255" s="696" t="str">
        <f>'番編用リスト（男子）'!$W$53</f>
        <v/>
      </c>
      <c r="J255" s="697"/>
      <c r="K255" s="698"/>
      <c r="L255" s="58"/>
      <c r="M255" s="58"/>
      <c r="N255" s="61" t="s">
        <v>1</v>
      </c>
      <c r="O255" s="696" t="str">
        <f>'番編用リスト（男子）'!$W$53</f>
        <v/>
      </c>
      <c r="P255" s="697"/>
      <c r="Q255" s="698"/>
      <c r="R255" s="62"/>
      <c r="S255" s="63"/>
      <c r="T255" s="61" t="s">
        <v>1</v>
      </c>
      <c r="U255" s="696" t="str">
        <f>'番編用リスト（男子）'!$W$53</f>
        <v/>
      </c>
      <c r="V255" s="697"/>
      <c r="W255" s="698"/>
      <c r="X255" s="58"/>
      <c r="Y255" s="58"/>
      <c r="Z255" s="61" t="s">
        <v>1</v>
      </c>
      <c r="AA255" s="696" t="str">
        <f>'番編用リスト（男子）'!$W$53</f>
        <v/>
      </c>
      <c r="AB255" s="697"/>
      <c r="AC255" s="698"/>
      <c r="AD255" s="62"/>
      <c r="AE255" s="63"/>
      <c r="AF255" s="61" t="s">
        <v>1</v>
      </c>
      <c r="AG255" s="696" t="str">
        <f>'番編用リスト（男子）'!$W$53</f>
        <v/>
      </c>
      <c r="AH255" s="697"/>
      <c r="AI255" s="698"/>
      <c r="AJ255" s="58"/>
      <c r="AL255" s="695"/>
      <c r="AM255" s="695"/>
      <c r="AN255" s="695"/>
    </row>
    <row r="256" spans="1:40" ht="32.1" customHeight="1" x14ac:dyDescent="0.15">
      <c r="A256" s="58"/>
      <c r="B256" s="61" t="s">
        <v>28</v>
      </c>
      <c r="C256" s="699" t="str">
        <f>'番編用リスト（男子）'!$X$53</f>
        <v/>
      </c>
      <c r="D256" s="700"/>
      <c r="E256" s="701"/>
      <c r="F256" s="62"/>
      <c r="G256" s="63"/>
      <c r="H256" s="61" t="s">
        <v>28</v>
      </c>
      <c r="I256" s="699" t="str">
        <f>'番編用リスト（男子）'!$X$53</f>
        <v/>
      </c>
      <c r="J256" s="700"/>
      <c r="K256" s="701"/>
      <c r="L256" s="58"/>
      <c r="M256" s="58"/>
      <c r="N256" s="61" t="s">
        <v>28</v>
      </c>
      <c r="O256" s="699" t="str">
        <f>'番編用リスト（男子）'!$X$53</f>
        <v/>
      </c>
      <c r="P256" s="700"/>
      <c r="Q256" s="701"/>
      <c r="R256" s="62"/>
      <c r="S256" s="63"/>
      <c r="T256" s="61" t="s">
        <v>28</v>
      </c>
      <c r="U256" s="699" t="str">
        <f>'番編用リスト（男子）'!$X$53</f>
        <v/>
      </c>
      <c r="V256" s="700"/>
      <c r="W256" s="701"/>
      <c r="X256" s="58"/>
      <c r="Y256" s="58"/>
      <c r="Z256" s="61" t="s">
        <v>28</v>
      </c>
      <c r="AA256" s="699" t="str">
        <f>'番編用リスト（男子）'!$X$53</f>
        <v/>
      </c>
      <c r="AB256" s="700"/>
      <c r="AC256" s="701"/>
      <c r="AD256" s="62"/>
      <c r="AE256" s="63"/>
      <c r="AF256" s="61" t="s">
        <v>28</v>
      </c>
      <c r="AG256" s="699" t="str">
        <f>'番編用リスト（男子）'!$X$53</f>
        <v/>
      </c>
      <c r="AH256" s="700"/>
      <c r="AI256" s="701"/>
      <c r="AJ256" s="58"/>
      <c r="AL256" s="695"/>
      <c r="AM256" s="695"/>
      <c r="AN256" s="695"/>
    </row>
    <row r="257" spans="1:40" ht="32.1" customHeight="1" x14ac:dyDescent="0.15">
      <c r="A257" s="58"/>
      <c r="B257" s="61" t="s">
        <v>29</v>
      </c>
      <c r="C257" s="64">
        <f>'番編用リスト（男子）'!$AE$4</f>
        <v>0</v>
      </c>
      <c r="D257" s="61" t="s">
        <v>3</v>
      </c>
      <c r="E257" s="61" t="str">
        <f>'番編用リスト（男子）'!$Z$53</f>
        <v/>
      </c>
      <c r="F257" s="62"/>
      <c r="G257" s="63"/>
      <c r="H257" s="61" t="s">
        <v>29</v>
      </c>
      <c r="I257" s="64">
        <f>'番編用リスト（男子）'!$AE$4</f>
        <v>0</v>
      </c>
      <c r="J257" s="61" t="s">
        <v>35</v>
      </c>
      <c r="K257" s="61" t="str">
        <f>'番編用リスト（男子）'!$Z$53</f>
        <v/>
      </c>
      <c r="L257" s="58"/>
      <c r="M257" s="58"/>
      <c r="N257" s="61" t="s">
        <v>29</v>
      </c>
      <c r="O257" s="64">
        <f>'番編用リスト（男子）'!$AE$4</f>
        <v>0</v>
      </c>
      <c r="P257" s="61" t="s">
        <v>3</v>
      </c>
      <c r="Q257" s="61" t="str">
        <f>'番編用リスト（男子）'!$Z$53</f>
        <v/>
      </c>
      <c r="R257" s="62"/>
      <c r="S257" s="63"/>
      <c r="T257" s="61" t="s">
        <v>29</v>
      </c>
      <c r="U257" s="64">
        <f>'番編用リスト（男子）'!$AE$4</f>
        <v>0</v>
      </c>
      <c r="V257" s="61" t="s">
        <v>35</v>
      </c>
      <c r="W257" s="61" t="str">
        <f>'番編用リスト（男子）'!$Z$53</f>
        <v/>
      </c>
      <c r="X257" s="58"/>
      <c r="Y257" s="58"/>
      <c r="Z257" s="61" t="s">
        <v>29</v>
      </c>
      <c r="AA257" s="64">
        <f>'番編用リスト（男子）'!$AE$4</f>
        <v>0</v>
      </c>
      <c r="AB257" s="61" t="s">
        <v>3</v>
      </c>
      <c r="AC257" s="61" t="str">
        <f>'番編用リスト（男子）'!$Z$53</f>
        <v/>
      </c>
      <c r="AD257" s="62"/>
      <c r="AE257" s="63"/>
      <c r="AF257" s="61" t="s">
        <v>29</v>
      </c>
      <c r="AG257" s="64">
        <f>'番編用リスト（男子）'!$AE$4</f>
        <v>0</v>
      </c>
      <c r="AH257" s="61" t="s">
        <v>35</v>
      </c>
      <c r="AI257" s="61" t="str">
        <f>'番編用リスト（男子）'!$Z$53</f>
        <v/>
      </c>
      <c r="AJ257" s="58"/>
      <c r="AM257" s="59"/>
    </row>
    <row r="258" spans="1:40" ht="32.1" customHeight="1" x14ac:dyDescent="0.15">
      <c r="A258" s="58"/>
      <c r="B258" s="61" t="s">
        <v>30</v>
      </c>
      <c r="C258" s="702" t="str">
        <f>'番編用リスト（男子）'!$AC$53</f>
        <v/>
      </c>
      <c r="D258" s="703"/>
      <c r="E258" s="704"/>
      <c r="F258" s="62"/>
      <c r="G258" s="63"/>
      <c r="H258" s="61" t="s">
        <v>30</v>
      </c>
      <c r="I258" s="702" t="str">
        <f>'番編用リスト（男子）'!$AE$53</f>
        <v/>
      </c>
      <c r="J258" s="703"/>
      <c r="K258" s="704"/>
      <c r="L258" s="58"/>
      <c r="M258" s="58"/>
      <c r="N258" s="61" t="s">
        <v>30</v>
      </c>
      <c r="O258" s="702" t="str">
        <f>'番編用リスト（男子）'!$AG$53</f>
        <v/>
      </c>
      <c r="P258" s="703"/>
      <c r="Q258" s="704"/>
      <c r="R258" s="62"/>
      <c r="S258" s="63"/>
      <c r="T258" s="61" t="s">
        <v>30</v>
      </c>
      <c r="U258" s="702" t="str">
        <f>'番編用リスト（男子）'!$AI$53</f>
        <v/>
      </c>
      <c r="V258" s="703"/>
      <c r="W258" s="704"/>
      <c r="X258" s="58"/>
      <c r="Y258" s="58"/>
      <c r="Z258" s="61" t="s">
        <v>30</v>
      </c>
      <c r="AA258" s="705" t="str">
        <f>'番編用リスト（男子）'!$AK$53</f>
        <v/>
      </c>
      <c r="AB258" s="706"/>
      <c r="AC258" s="707"/>
      <c r="AD258" s="62"/>
      <c r="AE258" s="63"/>
      <c r="AF258" s="61" t="s">
        <v>30</v>
      </c>
      <c r="AG258" s="705" t="str">
        <f>'番編用リスト（男子）'!$AM$53</f>
        <v/>
      </c>
      <c r="AH258" s="706"/>
      <c r="AI258" s="707"/>
      <c r="AJ258" s="58"/>
      <c r="AL258" s="695"/>
      <c r="AM258" s="695"/>
      <c r="AN258" s="695"/>
    </row>
    <row r="259" spans="1:40" x14ac:dyDescent="0.15">
      <c r="A259" s="58"/>
      <c r="B259" s="65"/>
      <c r="C259" s="66"/>
      <c r="D259" s="66"/>
      <c r="E259" s="66"/>
      <c r="F259" s="67"/>
      <c r="G259" s="68"/>
      <c r="H259" s="65"/>
      <c r="I259" s="66"/>
      <c r="J259" s="66"/>
      <c r="K259" s="66"/>
      <c r="L259" s="66"/>
      <c r="M259" s="58"/>
      <c r="N259" s="65"/>
      <c r="O259" s="66"/>
      <c r="P259" s="66"/>
      <c r="Q259" s="66"/>
      <c r="R259" s="67"/>
      <c r="S259" s="68"/>
      <c r="T259" s="65"/>
      <c r="U259" s="66"/>
      <c r="V259" s="66"/>
      <c r="W259" s="66"/>
      <c r="X259" s="66"/>
      <c r="Y259" s="58"/>
      <c r="Z259" s="65"/>
      <c r="AA259" s="66"/>
      <c r="AB259" s="66"/>
      <c r="AC259" s="66"/>
      <c r="AD259" s="67"/>
      <c r="AE259" s="68"/>
      <c r="AF259" s="65"/>
      <c r="AG259" s="66"/>
      <c r="AH259" s="66"/>
      <c r="AI259" s="66"/>
      <c r="AJ259" s="66"/>
    </row>
    <row r="260" spans="1:40" x14ac:dyDescent="0.15">
      <c r="A260" s="58"/>
      <c r="B260" s="69"/>
      <c r="C260" s="70"/>
      <c r="D260" s="70"/>
      <c r="E260" s="70"/>
      <c r="F260" s="71"/>
      <c r="G260" s="72"/>
      <c r="H260" s="69"/>
      <c r="I260" s="70"/>
      <c r="J260" s="70"/>
      <c r="K260" s="70"/>
      <c r="L260" s="70"/>
      <c r="M260" s="58"/>
      <c r="N260" s="69"/>
      <c r="O260" s="70"/>
      <c r="P260" s="70"/>
      <c r="Q260" s="70"/>
      <c r="R260" s="71"/>
      <c r="S260" s="72"/>
      <c r="T260" s="69"/>
      <c r="U260" s="70"/>
      <c r="V260" s="70"/>
      <c r="W260" s="70"/>
      <c r="X260" s="70"/>
      <c r="Y260" s="58"/>
      <c r="Z260" s="69"/>
      <c r="AA260" s="70"/>
      <c r="AB260" s="70"/>
      <c r="AC260" s="70"/>
      <c r="AD260" s="71"/>
      <c r="AE260" s="72"/>
      <c r="AF260" s="69"/>
      <c r="AG260" s="70"/>
      <c r="AH260" s="70"/>
      <c r="AI260" s="70"/>
      <c r="AJ260" s="70"/>
    </row>
    <row r="261" spans="1:40" ht="32.1" customHeight="1" x14ac:dyDescent="0.15">
      <c r="A261" s="58"/>
      <c r="B261" s="61" t="s">
        <v>27</v>
      </c>
      <c r="C261" s="692" t="str">
        <f>'番編用リスト（男子）'!$AB$54</f>
        <v/>
      </c>
      <c r="D261" s="693"/>
      <c r="E261" s="694"/>
      <c r="F261" s="62"/>
      <c r="G261" s="63"/>
      <c r="H261" s="61" t="s">
        <v>27</v>
      </c>
      <c r="I261" s="692" t="str">
        <f>'番編用リスト（男子）'!$AD$54</f>
        <v/>
      </c>
      <c r="J261" s="693"/>
      <c r="K261" s="694"/>
      <c r="L261" s="58"/>
      <c r="M261" s="58"/>
      <c r="N261" s="61" t="s">
        <v>27</v>
      </c>
      <c r="O261" s="692" t="str">
        <f>'番編用リスト（男子）'!$AF$54</f>
        <v/>
      </c>
      <c r="P261" s="693"/>
      <c r="Q261" s="694"/>
      <c r="R261" s="62"/>
      <c r="S261" s="63"/>
      <c r="T261" s="61" t="s">
        <v>27</v>
      </c>
      <c r="U261" s="692" t="str">
        <f>'番編用リスト（男子）'!$AH$54</f>
        <v/>
      </c>
      <c r="V261" s="693"/>
      <c r="W261" s="694"/>
      <c r="X261" s="58"/>
      <c r="Y261" s="58"/>
      <c r="Z261" s="61" t="s">
        <v>27</v>
      </c>
      <c r="AA261" s="692" t="str">
        <f>'番編用リスト（男子）'!$AJ$54</f>
        <v/>
      </c>
      <c r="AB261" s="693"/>
      <c r="AC261" s="694"/>
      <c r="AD261" s="62"/>
      <c r="AE261" s="63"/>
      <c r="AF261" s="61" t="s">
        <v>27</v>
      </c>
      <c r="AG261" s="692" t="str">
        <f>'番編用リスト（男子）'!$AL$54</f>
        <v/>
      </c>
      <c r="AH261" s="693"/>
      <c r="AI261" s="694"/>
      <c r="AJ261" s="58"/>
      <c r="AL261" s="695"/>
      <c r="AM261" s="695"/>
      <c r="AN261" s="695"/>
    </row>
    <row r="262" spans="1:40" ht="32.1" customHeight="1" x14ac:dyDescent="0.15">
      <c r="A262" s="58"/>
      <c r="B262" s="61" t="s">
        <v>1</v>
      </c>
      <c r="C262" s="696" t="str">
        <f>'番編用リスト（男子）'!$W$54</f>
        <v/>
      </c>
      <c r="D262" s="697"/>
      <c r="E262" s="698"/>
      <c r="F262" s="62"/>
      <c r="G262" s="63"/>
      <c r="H262" s="61" t="s">
        <v>1</v>
      </c>
      <c r="I262" s="696" t="str">
        <f>'番編用リスト（男子）'!$W$54</f>
        <v/>
      </c>
      <c r="J262" s="697"/>
      <c r="K262" s="698"/>
      <c r="L262" s="58"/>
      <c r="M262" s="58"/>
      <c r="N262" s="61" t="s">
        <v>1</v>
      </c>
      <c r="O262" s="696" t="str">
        <f>'番編用リスト（男子）'!$W$54</f>
        <v/>
      </c>
      <c r="P262" s="697"/>
      <c r="Q262" s="698"/>
      <c r="R262" s="62"/>
      <c r="S262" s="63"/>
      <c r="T262" s="61" t="s">
        <v>1</v>
      </c>
      <c r="U262" s="696" t="str">
        <f>'番編用リスト（男子）'!$W$54</f>
        <v/>
      </c>
      <c r="V262" s="697"/>
      <c r="W262" s="698"/>
      <c r="X262" s="58"/>
      <c r="Y262" s="58"/>
      <c r="Z262" s="61" t="s">
        <v>1</v>
      </c>
      <c r="AA262" s="696" t="str">
        <f>'番編用リスト（男子）'!$W$54</f>
        <v/>
      </c>
      <c r="AB262" s="697"/>
      <c r="AC262" s="698"/>
      <c r="AD262" s="62"/>
      <c r="AE262" s="63"/>
      <c r="AF262" s="61" t="s">
        <v>1</v>
      </c>
      <c r="AG262" s="696" t="str">
        <f>'番編用リスト（男子）'!$W$54</f>
        <v/>
      </c>
      <c r="AH262" s="697"/>
      <c r="AI262" s="698"/>
      <c r="AJ262" s="58"/>
      <c r="AL262" s="695"/>
      <c r="AM262" s="695"/>
      <c r="AN262" s="695"/>
    </row>
    <row r="263" spans="1:40" ht="32.1" customHeight="1" x14ac:dyDescent="0.15">
      <c r="A263" s="58"/>
      <c r="B263" s="61" t="s">
        <v>28</v>
      </c>
      <c r="C263" s="699" t="str">
        <f>'番編用リスト（男子）'!$X$54</f>
        <v/>
      </c>
      <c r="D263" s="700"/>
      <c r="E263" s="701"/>
      <c r="F263" s="62"/>
      <c r="G263" s="63"/>
      <c r="H263" s="61" t="s">
        <v>28</v>
      </c>
      <c r="I263" s="699" t="str">
        <f>'番編用リスト（男子）'!$X$54</f>
        <v/>
      </c>
      <c r="J263" s="700"/>
      <c r="K263" s="701"/>
      <c r="L263" s="58"/>
      <c r="M263" s="58"/>
      <c r="N263" s="61" t="s">
        <v>28</v>
      </c>
      <c r="O263" s="699" t="str">
        <f>'番編用リスト（男子）'!$X$54</f>
        <v/>
      </c>
      <c r="P263" s="700"/>
      <c r="Q263" s="701"/>
      <c r="R263" s="62"/>
      <c r="S263" s="63"/>
      <c r="T263" s="61" t="s">
        <v>28</v>
      </c>
      <c r="U263" s="699" t="str">
        <f>'番編用リスト（男子）'!$X$54</f>
        <v/>
      </c>
      <c r="V263" s="700"/>
      <c r="W263" s="701"/>
      <c r="X263" s="58"/>
      <c r="Y263" s="58"/>
      <c r="Z263" s="61" t="s">
        <v>28</v>
      </c>
      <c r="AA263" s="699" t="str">
        <f>'番編用リスト（男子）'!$X$54</f>
        <v/>
      </c>
      <c r="AB263" s="700"/>
      <c r="AC263" s="701"/>
      <c r="AD263" s="62"/>
      <c r="AE263" s="63"/>
      <c r="AF263" s="61" t="s">
        <v>28</v>
      </c>
      <c r="AG263" s="699" t="str">
        <f>'番編用リスト（男子）'!$X$54</f>
        <v/>
      </c>
      <c r="AH263" s="700"/>
      <c r="AI263" s="701"/>
      <c r="AJ263" s="58"/>
      <c r="AL263" s="695"/>
      <c r="AM263" s="695"/>
      <c r="AN263" s="695"/>
    </row>
    <row r="264" spans="1:40" ht="32.1" customHeight="1" x14ac:dyDescent="0.15">
      <c r="A264" s="58"/>
      <c r="B264" s="61" t="s">
        <v>29</v>
      </c>
      <c r="C264" s="64">
        <f>'番編用リスト（男子）'!$AE$4</f>
        <v>0</v>
      </c>
      <c r="D264" s="61" t="s">
        <v>3</v>
      </c>
      <c r="E264" s="61" t="str">
        <f>'番編用リスト（男子）'!$Z$54</f>
        <v/>
      </c>
      <c r="F264" s="62"/>
      <c r="G264" s="63"/>
      <c r="H264" s="61" t="s">
        <v>29</v>
      </c>
      <c r="I264" s="64">
        <f>'番編用リスト（男子）'!$AE$4</f>
        <v>0</v>
      </c>
      <c r="J264" s="61" t="s">
        <v>35</v>
      </c>
      <c r="K264" s="61" t="str">
        <f>'番編用リスト（男子）'!$Z$54</f>
        <v/>
      </c>
      <c r="L264" s="58"/>
      <c r="M264" s="58"/>
      <c r="N264" s="61" t="s">
        <v>29</v>
      </c>
      <c r="O264" s="64">
        <f>'番編用リスト（男子）'!$AE$4</f>
        <v>0</v>
      </c>
      <c r="P264" s="61" t="s">
        <v>3</v>
      </c>
      <c r="Q264" s="61" t="str">
        <f>'番編用リスト（男子）'!$Z$54</f>
        <v/>
      </c>
      <c r="R264" s="62"/>
      <c r="S264" s="63"/>
      <c r="T264" s="61" t="s">
        <v>29</v>
      </c>
      <c r="U264" s="64">
        <f>'番編用リスト（男子）'!$AE$4</f>
        <v>0</v>
      </c>
      <c r="V264" s="61" t="s">
        <v>35</v>
      </c>
      <c r="W264" s="61" t="str">
        <f>'番編用リスト（男子）'!$Z$54</f>
        <v/>
      </c>
      <c r="X264" s="58"/>
      <c r="Y264" s="58"/>
      <c r="Z264" s="61" t="s">
        <v>29</v>
      </c>
      <c r="AA264" s="64">
        <f>'番編用リスト（男子）'!$AE$4</f>
        <v>0</v>
      </c>
      <c r="AB264" s="61" t="s">
        <v>3</v>
      </c>
      <c r="AC264" s="61" t="str">
        <f>'番編用リスト（男子）'!$Z$54</f>
        <v/>
      </c>
      <c r="AD264" s="62"/>
      <c r="AE264" s="63"/>
      <c r="AF264" s="61" t="s">
        <v>29</v>
      </c>
      <c r="AG264" s="64">
        <f>'番編用リスト（男子）'!$AE$4</f>
        <v>0</v>
      </c>
      <c r="AH264" s="61" t="s">
        <v>35</v>
      </c>
      <c r="AI264" s="61" t="str">
        <f>'番編用リスト（男子）'!$Z$54</f>
        <v/>
      </c>
      <c r="AJ264" s="58"/>
      <c r="AM264" s="59"/>
    </row>
    <row r="265" spans="1:40" ht="32.1" customHeight="1" x14ac:dyDescent="0.15">
      <c r="A265" s="58"/>
      <c r="B265" s="61" t="s">
        <v>30</v>
      </c>
      <c r="C265" s="702" t="str">
        <f>'番編用リスト（男子）'!$AC$54</f>
        <v/>
      </c>
      <c r="D265" s="703"/>
      <c r="E265" s="704"/>
      <c r="F265" s="62"/>
      <c r="G265" s="63"/>
      <c r="H265" s="61" t="s">
        <v>30</v>
      </c>
      <c r="I265" s="702" t="str">
        <f>'番編用リスト（男子）'!$AE$54</f>
        <v/>
      </c>
      <c r="J265" s="703"/>
      <c r="K265" s="704"/>
      <c r="L265" s="58"/>
      <c r="M265" s="58"/>
      <c r="N265" s="61" t="s">
        <v>30</v>
      </c>
      <c r="O265" s="702" t="str">
        <f>'番編用リスト（男子）'!$AG$54</f>
        <v/>
      </c>
      <c r="P265" s="703"/>
      <c r="Q265" s="704"/>
      <c r="R265" s="62"/>
      <c r="S265" s="63"/>
      <c r="T265" s="61" t="s">
        <v>30</v>
      </c>
      <c r="U265" s="702" t="str">
        <f>'番編用リスト（男子）'!$AI$54</f>
        <v/>
      </c>
      <c r="V265" s="703"/>
      <c r="W265" s="704"/>
      <c r="X265" s="58"/>
      <c r="Y265" s="58"/>
      <c r="Z265" s="61" t="s">
        <v>30</v>
      </c>
      <c r="AA265" s="705" t="str">
        <f>'番編用リスト（男子）'!$AK$54</f>
        <v/>
      </c>
      <c r="AB265" s="706"/>
      <c r="AC265" s="707"/>
      <c r="AD265" s="62"/>
      <c r="AE265" s="63"/>
      <c r="AF265" s="61" t="s">
        <v>30</v>
      </c>
      <c r="AG265" s="705" t="str">
        <f>'番編用リスト（男子）'!$AM$54</f>
        <v/>
      </c>
      <c r="AH265" s="706"/>
      <c r="AI265" s="707"/>
      <c r="AJ265" s="58"/>
      <c r="AL265" s="695"/>
      <c r="AM265" s="695"/>
      <c r="AN265" s="695"/>
    </row>
    <row r="266" spans="1:40" x14ac:dyDescent="0.15">
      <c r="A266" s="58"/>
      <c r="B266" s="65"/>
      <c r="C266" s="66"/>
      <c r="D266" s="66"/>
      <c r="E266" s="66"/>
      <c r="F266" s="67"/>
      <c r="G266" s="68"/>
      <c r="H266" s="65"/>
      <c r="I266" s="66"/>
      <c r="J266" s="66"/>
      <c r="K266" s="66"/>
      <c r="L266" s="66"/>
      <c r="M266" s="58"/>
      <c r="N266" s="65"/>
      <c r="O266" s="66"/>
      <c r="P266" s="66"/>
      <c r="Q266" s="66"/>
      <c r="R266" s="67"/>
      <c r="S266" s="68"/>
      <c r="T266" s="65"/>
      <c r="U266" s="66"/>
      <c r="V266" s="66"/>
      <c r="W266" s="66"/>
      <c r="X266" s="66"/>
      <c r="Y266" s="58"/>
      <c r="Z266" s="65"/>
      <c r="AA266" s="66"/>
      <c r="AB266" s="66"/>
      <c r="AC266" s="66"/>
      <c r="AD266" s="67"/>
      <c r="AE266" s="68"/>
      <c r="AF266" s="65"/>
      <c r="AG266" s="66"/>
      <c r="AH266" s="66"/>
      <c r="AI266" s="66"/>
      <c r="AJ266" s="66"/>
    </row>
    <row r="267" spans="1:40" x14ac:dyDescent="0.15">
      <c r="A267" s="58"/>
      <c r="B267" s="69"/>
      <c r="C267" s="70"/>
      <c r="D267" s="70"/>
      <c r="E267" s="70"/>
      <c r="F267" s="71"/>
      <c r="G267" s="72"/>
      <c r="H267" s="69"/>
      <c r="I267" s="70"/>
      <c r="J267" s="70"/>
      <c r="K267" s="70"/>
      <c r="L267" s="70"/>
      <c r="M267" s="58"/>
      <c r="N267" s="69"/>
      <c r="O267" s="70"/>
      <c r="P267" s="70"/>
      <c r="Q267" s="70"/>
      <c r="R267" s="71"/>
      <c r="S267" s="72"/>
      <c r="T267" s="69"/>
      <c r="U267" s="70"/>
      <c r="V267" s="70"/>
      <c r="W267" s="70"/>
      <c r="X267" s="70"/>
      <c r="Y267" s="58"/>
      <c r="Z267" s="69"/>
      <c r="AA267" s="70"/>
      <c r="AB267" s="70"/>
      <c r="AC267" s="70"/>
      <c r="AD267" s="71"/>
      <c r="AE267" s="72"/>
      <c r="AF267" s="69"/>
      <c r="AG267" s="70"/>
      <c r="AH267" s="70"/>
      <c r="AI267" s="70"/>
      <c r="AJ267" s="70"/>
    </row>
    <row r="268" spans="1:40" ht="32.1" customHeight="1" x14ac:dyDescent="0.15">
      <c r="A268" s="58"/>
      <c r="B268" s="61" t="s">
        <v>27</v>
      </c>
      <c r="C268" s="692" t="str">
        <f>'番編用リスト（男子）'!$AB$55</f>
        <v/>
      </c>
      <c r="D268" s="693"/>
      <c r="E268" s="694"/>
      <c r="F268" s="62"/>
      <c r="G268" s="63"/>
      <c r="H268" s="61" t="s">
        <v>27</v>
      </c>
      <c r="I268" s="692" t="str">
        <f>'番編用リスト（男子）'!$AD$55</f>
        <v/>
      </c>
      <c r="J268" s="693"/>
      <c r="K268" s="694"/>
      <c r="L268" s="58"/>
      <c r="M268" s="58"/>
      <c r="N268" s="61" t="s">
        <v>27</v>
      </c>
      <c r="O268" s="692" t="str">
        <f>'番編用リスト（男子）'!$AF$55</f>
        <v/>
      </c>
      <c r="P268" s="693"/>
      <c r="Q268" s="694"/>
      <c r="R268" s="62"/>
      <c r="S268" s="63"/>
      <c r="T268" s="61" t="s">
        <v>27</v>
      </c>
      <c r="U268" s="692" t="str">
        <f>'番編用リスト（男子）'!$AH$55</f>
        <v/>
      </c>
      <c r="V268" s="693"/>
      <c r="W268" s="694"/>
      <c r="X268" s="58"/>
      <c r="Y268" s="58"/>
      <c r="Z268" s="61" t="s">
        <v>27</v>
      </c>
      <c r="AA268" s="692" t="str">
        <f>'番編用リスト（男子）'!$AJ$55</f>
        <v/>
      </c>
      <c r="AB268" s="693"/>
      <c r="AC268" s="694"/>
      <c r="AD268" s="62"/>
      <c r="AE268" s="63"/>
      <c r="AF268" s="61" t="s">
        <v>27</v>
      </c>
      <c r="AG268" s="692" t="str">
        <f>'番編用リスト（男子）'!$AL$55</f>
        <v/>
      </c>
      <c r="AH268" s="693"/>
      <c r="AI268" s="694"/>
      <c r="AJ268" s="58"/>
      <c r="AL268" s="695"/>
      <c r="AM268" s="695"/>
      <c r="AN268" s="695"/>
    </row>
    <row r="269" spans="1:40" ht="32.1" customHeight="1" x14ac:dyDescent="0.15">
      <c r="A269" s="58"/>
      <c r="B269" s="61" t="s">
        <v>1</v>
      </c>
      <c r="C269" s="696" t="str">
        <f>'番編用リスト（男子）'!$W$55</f>
        <v/>
      </c>
      <c r="D269" s="697"/>
      <c r="E269" s="698"/>
      <c r="F269" s="62"/>
      <c r="G269" s="63"/>
      <c r="H269" s="61" t="s">
        <v>1</v>
      </c>
      <c r="I269" s="696" t="str">
        <f>'番編用リスト（男子）'!$W$55</f>
        <v/>
      </c>
      <c r="J269" s="697"/>
      <c r="K269" s="698"/>
      <c r="L269" s="58"/>
      <c r="M269" s="58"/>
      <c r="N269" s="61" t="s">
        <v>1</v>
      </c>
      <c r="O269" s="696" t="str">
        <f>'番編用リスト（男子）'!$W$55</f>
        <v/>
      </c>
      <c r="P269" s="697"/>
      <c r="Q269" s="698"/>
      <c r="R269" s="62"/>
      <c r="S269" s="63"/>
      <c r="T269" s="61" t="s">
        <v>1</v>
      </c>
      <c r="U269" s="696" t="str">
        <f>'番編用リスト（男子）'!$W$55</f>
        <v/>
      </c>
      <c r="V269" s="697"/>
      <c r="W269" s="698"/>
      <c r="X269" s="58"/>
      <c r="Y269" s="58"/>
      <c r="Z269" s="61" t="s">
        <v>1</v>
      </c>
      <c r="AA269" s="696" t="str">
        <f>'番編用リスト（男子）'!$W$55</f>
        <v/>
      </c>
      <c r="AB269" s="697"/>
      <c r="AC269" s="698"/>
      <c r="AD269" s="62"/>
      <c r="AE269" s="63"/>
      <c r="AF269" s="61" t="s">
        <v>1</v>
      </c>
      <c r="AG269" s="696" t="str">
        <f>'番編用リスト（男子）'!$W$55</f>
        <v/>
      </c>
      <c r="AH269" s="697"/>
      <c r="AI269" s="698"/>
      <c r="AJ269" s="58"/>
      <c r="AL269" s="695"/>
      <c r="AM269" s="695"/>
      <c r="AN269" s="695"/>
    </row>
    <row r="270" spans="1:40" ht="32.1" customHeight="1" x14ac:dyDescent="0.15">
      <c r="A270" s="58"/>
      <c r="B270" s="61" t="s">
        <v>28</v>
      </c>
      <c r="C270" s="699" t="str">
        <f>'番編用リスト（男子）'!$X$55</f>
        <v/>
      </c>
      <c r="D270" s="700"/>
      <c r="E270" s="701"/>
      <c r="F270" s="62"/>
      <c r="G270" s="63"/>
      <c r="H270" s="61" t="s">
        <v>28</v>
      </c>
      <c r="I270" s="699" t="str">
        <f>'番編用リスト（男子）'!$X$55</f>
        <v/>
      </c>
      <c r="J270" s="700"/>
      <c r="K270" s="701"/>
      <c r="L270" s="58"/>
      <c r="M270" s="58"/>
      <c r="N270" s="61" t="s">
        <v>28</v>
      </c>
      <c r="O270" s="699" t="str">
        <f>'番編用リスト（男子）'!$X$55</f>
        <v/>
      </c>
      <c r="P270" s="700"/>
      <c r="Q270" s="701"/>
      <c r="R270" s="62"/>
      <c r="S270" s="63"/>
      <c r="T270" s="61" t="s">
        <v>28</v>
      </c>
      <c r="U270" s="699" t="str">
        <f>'番編用リスト（男子）'!$X$55</f>
        <v/>
      </c>
      <c r="V270" s="700"/>
      <c r="W270" s="701"/>
      <c r="X270" s="58"/>
      <c r="Y270" s="58"/>
      <c r="Z270" s="61" t="s">
        <v>28</v>
      </c>
      <c r="AA270" s="699" t="str">
        <f>'番編用リスト（男子）'!$X$55</f>
        <v/>
      </c>
      <c r="AB270" s="700"/>
      <c r="AC270" s="701"/>
      <c r="AD270" s="62"/>
      <c r="AE270" s="63"/>
      <c r="AF270" s="61" t="s">
        <v>28</v>
      </c>
      <c r="AG270" s="699" t="str">
        <f>'番編用リスト（男子）'!$X$55</f>
        <v/>
      </c>
      <c r="AH270" s="700"/>
      <c r="AI270" s="701"/>
      <c r="AJ270" s="58"/>
      <c r="AL270" s="695"/>
      <c r="AM270" s="695"/>
      <c r="AN270" s="695"/>
    </row>
    <row r="271" spans="1:40" ht="32.1" customHeight="1" x14ac:dyDescent="0.15">
      <c r="A271" s="58"/>
      <c r="B271" s="61" t="s">
        <v>29</v>
      </c>
      <c r="C271" s="64">
        <f>'番編用リスト（男子）'!$AE$4</f>
        <v>0</v>
      </c>
      <c r="D271" s="61" t="s">
        <v>3</v>
      </c>
      <c r="E271" s="61" t="str">
        <f>'番編用リスト（男子）'!$Z$55</f>
        <v/>
      </c>
      <c r="F271" s="62"/>
      <c r="G271" s="63"/>
      <c r="H271" s="61" t="s">
        <v>29</v>
      </c>
      <c r="I271" s="64">
        <f>'番編用リスト（男子）'!$AE$4</f>
        <v>0</v>
      </c>
      <c r="J271" s="61" t="s">
        <v>35</v>
      </c>
      <c r="K271" s="61" t="str">
        <f>'番編用リスト（男子）'!$Z$55</f>
        <v/>
      </c>
      <c r="L271" s="58"/>
      <c r="M271" s="58"/>
      <c r="N271" s="61" t="s">
        <v>29</v>
      </c>
      <c r="O271" s="64">
        <f>'番編用リスト（男子）'!$AE$4</f>
        <v>0</v>
      </c>
      <c r="P271" s="61" t="s">
        <v>3</v>
      </c>
      <c r="Q271" s="61" t="str">
        <f>'番編用リスト（男子）'!$Z$55</f>
        <v/>
      </c>
      <c r="R271" s="62"/>
      <c r="S271" s="63"/>
      <c r="T271" s="61" t="s">
        <v>29</v>
      </c>
      <c r="U271" s="64">
        <f>'番編用リスト（男子）'!$AE$4</f>
        <v>0</v>
      </c>
      <c r="V271" s="61" t="s">
        <v>35</v>
      </c>
      <c r="W271" s="61" t="str">
        <f>'番編用リスト（男子）'!$Z$55</f>
        <v/>
      </c>
      <c r="X271" s="58"/>
      <c r="Y271" s="58"/>
      <c r="Z271" s="61" t="s">
        <v>29</v>
      </c>
      <c r="AA271" s="64">
        <f>'番編用リスト（男子）'!$AE$4</f>
        <v>0</v>
      </c>
      <c r="AB271" s="61" t="s">
        <v>3</v>
      </c>
      <c r="AC271" s="61" t="str">
        <f>'番編用リスト（男子）'!$Z$55</f>
        <v/>
      </c>
      <c r="AD271" s="62"/>
      <c r="AE271" s="63"/>
      <c r="AF271" s="61" t="s">
        <v>29</v>
      </c>
      <c r="AG271" s="64">
        <f>'番編用リスト（男子）'!$AE$4</f>
        <v>0</v>
      </c>
      <c r="AH271" s="61" t="s">
        <v>35</v>
      </c>
      <c r="AI271" s="61" t="str">
        <f>'番編用リスト（男子）'!$Z$55</f>
        <v/>
      </c>
      <c r="AJ271" s="58"/>
      <c r="AM271" s="59"/>
    </row>
    <row r="272" spans="1:40" ht="32.1" customHeight="1" x14ac:dyDescent="0.15">
      <c r="A272" s="58"/>
      <c r="B272" s="61" t="s">
        <v>30</v>
      </c>
      <c r="C272" s="702" t="str">
        <f>'番編用リスト（男子）'!$AC$55</f>
        <v/>
      </c>
      <c r="D272" s="703"/>
      <c r="E272" s="704"/>
      <c r="F272" s="62"/>
      <c r="G272" s="63"/>
      <c r="H272" s="61" t="s">
        <v>30</v>
      </c>
      <c r="I272" s="702" t="str">
        <f>'番編用リスト（男子）'!$AE$55</f>
        <v/>
      </c>
      <c r="J272" s="703"/>
      <c r="K272" s="704"/>
      <c r="L272" s="58"/>
      <c r="M272" s="58"/>
      <c r="N272" s="61" t="s">
        <v>30</v>
      </c>
      <c r="O272" s="702" t="str">
        <f>'番編用リスト（男子）'!$AG$55</f>
        <v/>
      </c>
      <c r="P272" s="703"/>
      <c r="Q272" s="704"/>
      <c r="R272" s="62"/>
      <c r="S272" s="63"/>
      <c r="T272" s="61" t="s">
        <v>30</v>
      </c>
      <c r="U272" s="702" t="str">
        <f>'番編用リスト（男子）'!$AI$55</f>
        <v/>
      </c>
      <c r="V272" s="703"/>
      <c r="W272" s="704"/>
      <c r="X272" s="58"/>
      <c r="Y272" s="58"/>
      <c r="Z272" s="61" t="s">
        <v>30</v>
      </c>
      <c r="AA272" s="705" t="str">
        <f>'番編用リスト（男子）'!$AK$55</f>
        <v/>
      </c>
      <c r="AB272" s="706"/>
      <c r="AC272" s="707"/>
      <c r="AD272" s="62"/>
      <c r="AE272" s="63"/>
      <c r="AF272" s="61" t="s">
        <v>30</v>
      </c>
      <c r="AG272" s="705" t="str">
        <f>'番編用リスト（男子）'!$AM$55</f>
        <v/>
      </c>
      <c r="AH272" s="706"/>
      <c r="AI272" s="707"/>
      <c r="AJ272" s="58"/>
      <c r="AL272" s="695"/>
      <c r="AM272" s="695"/>
      <c r="AN272" s="695"/>
    </row>
    <row r="273" spans="1:40" x14ac:dyDescent="0.15">
      <c r="A273" s="58"/>
      <c r="B273" s="65"/>
      <c r="C273" s="66"/>
      <c r="D273" s="66"/>
      <c r="E273" s="66"/>
      <c r="F273" s="67"/>
      <c r="G273" s="68"/>
      <c r="H273" s="65"/>
      <c r="I273" s="66"/>
      <c r="J273" s="66"/>
      <c r="K273" s="66"/>
      <c r="L273" s="66"/>
      <c r="M273" s="58"/>
      <c r="N273" s="65"/>
      <c r="O273" s="66"/>
      <c r="P273" s="66"/>
      <c r="Q273" s="66"/>
      <c r="R273" s="67"/>
      <c r="S273" s="68"/>
      <c r="T273" s="65"/>
      <c r="U273" s="66"/>
      <c r="V273" s="66"/>
      <c r="W273" s="66"/>
      <c r="X273" s="66"/>
      <c r="Y273" s="58"/>
      <c r="Z273" s="65"/>
      <c r="AA273" s="66"/>
      <c r="AB273" s="66"/>
      <c r="AC273" s="66"/>
      <c r="AD273" s="67"/>
      <c r="AE273" s="68"/>
      <c r="AF273" s="65"/>
      <c r="AG273" s="66"/>
      <c r="AH273" s="66"/>
      <c r="AI273" s="66"/>
      <c r="AJ273" s="66"/>
    </row>
    <row r="274" spans="1:40" x14ac:dyDescent="0.15">
      <c r="A274" s="58"/>
      <c r="B274" s="69"/>
      <c r="C274" s="70"/>
      <c r="D274" s="70"/>
      <c r="E274" s="70"/>
      <c r="F274" s="71"/>
      <c r="G274" s="72"/>
      <c r="H274" s="69"/>
      <c r="I274" s="70"/>
      <c r="J274" s="70"/>
      <c r="K274" s="70"/>
      <c r="L274" s="70"/>
      <c r="M274" s="58"/>
      <c r="N274" s="69"/>
      <c r="O274" s="70"/>
      <c r="P274" s="70"/>
      <c r="Q274" s="70"/>
      <c r="R274" s="71"/>
      <c r="S274" s="72"/>
      <c r="T274" s="69"/>
      <c r="U274" s="70"/>
      <c r="V274" s="70"/>
      <c r="W274" s="70"/>
      <c r="X274" s="70"/>
      <c r="Y274" s="58"/>
      <c r="Z274" s="69"/>
      <c r="AA274" s="70"/>
      <c r="AB274" s="70"/>
      <c r="AC274" s="70"/>
      <c r="AD274" s="71"/>
      <c r="AE274" s="72"/>
      <c r="AF274" s="69"/>
      <c r="AG274" s="70"/>
      <c r="AH274" s="70"/>
      <c r="AI274" s="70"/>
      <c r="AJ274" s="70"/>
    </row>
    <row r="275" spans="1:40" ht="32.1" customHeight="1" x14ac:dyDescent="0.15">
      <c r="A275" s="58"/>
      <c r="B275" s="61" t="s">
        <v>27</v>
      </c>
      <c r="C275" s="692" t="str">
        <f>'番編用リスト（男子）'!$AB$56</f>
        <v/>
      </c>
      <c r="D275" s="693"/>
      <c r="E275" s="694"/>
      <c r="F275" s="62"/>
      <c r="G275" s="63"/>
      <c r="H275" s="61" t="s">
        <v>27</v>
      </c>
      <c r="I275" s="692" t="str">
        <f>'番編用リスト（男子）'!$AD$56</f>
        <v/>
      </c>
      <c r="J275" s="693"/>
      <c r="K275" s="694"/>
      <c r="L275" s="58"/>
      <c r="M275" s="58"/>
      <c r="N275" s="61" t="s">
        <v>27</v>
      </c>
      <c r="O275" s="692" t="str">
        <f>'番編用リスト（男子）'!$AF$56</f>
        <v/>
      </c>
      <c r="P275" s="693"/>
      <c r="Q275" s="694"/>
      <c r="R275" s="62"/>
      <c r="S275" s="63"/>
      <c r="T275" s="61" t="s">
        <v>27</v>
      </c>
      <c r="U275" s="692" t="str">
        <f>'番編用リスト（男子）'!$AH$56</f>
        <v/>
      </c>
      <c r="V275" s="693"/>
      <c r="W275" s="694"/>
      <c r="X275" s="58"/>
      <c r="Y275" s="58"/>
      <c r="Z275" s="61" t="s">
        <v>27</v>
      </c>
      <c r="AA275" s="692" t="str">
        <f>'番編用リスト（男子）'!$AJ$56</f>
        <v/>
      </c>
      <c r="AB275" s="693"/>
      <c r="AC275" s="694"/>
      <c r="AD275" s="62"/>
      <c r="AE275" s="63"/>
      <c r="AF275" s="61" t="s">
        <v>27</v>
      </c>
      <c r="AG275" s="692" t="str">
        <f>'番編用リスト（男子）'!$AL$56</f>
        <v/>
      </c>
      <c r="AH275" s="693"/>
      <c r="AI275" s="694"/>
      <c r="AJ275" s="58"/>
      <c r="AL275" s="695"/>
      <c r="AM275" s="695"/>
      <c r="AN275" s="695"/>
    </row>
    <row r="276" spans="1:40" ht="32.1" customHeight="1" x14ac:dyDescent="0.15">
      <c r="A276" s="58"/>
      <c r="B276" s="61" t="s">
        <v>1</v>
      </c>
      <c r="C276" s="696" t="str">
        <f>'番編用リスト（男子）'!$W$56</f>
        <v/>
      </c>
      <c r="D276" s="697"/>
      <c r="E276" s="698"/>
      <c r="F276" s="62"/>
      <c r="G276" s="63"/>
      <c r="H276" s="61" t="s">
        <v>1</v>
      </c>
      <c r="I276" s="696" t="str">
        <f>'番編用リスト（男子）'!$W$56</f>
        <v/>
      </c>
      <c r="J276" s="697"/>
      <c r="K276" s="698"/>
      <c r="L276" s="58"/>
      <c r="M276" s="58"/>
      <c r="N276" s="61" t="s">
        <v>1</v>
      </c>
      <c r="O276" s="696" t="str">
        <f>'番編用リスト（男子）'!$W$56</f>
        <v/>
      </c>
      <c r="P276" s="697"/>
      <c r="Q276" s="698"/>
      <c r="R276" s="62"/>
      <c r="S276" s="63"/>
      <c r="T276" s="61" t="s">
        <v>1</v>
      </c>
      <c r="U276" s="696" t="str">
        <f>'番編用リスト（男子）'!$W$56</f>
        <v/>
      </c>
      <c r="V276" s="697"/>
      <c r="W276" s="698"/>
      <c r="X276" s="58"/>
      <c r="Y276" s="58"/>
      <c r="Z276" s="61" t="s">
        <v>1</v>
      </c>
      <c r="AA276" s="696" t="str">
        <f>'番編用リスト（男子）'!$W$56</f>
        <v/>
      </c>
      <c r="AB276" s="697"/>
      <c r="AC276" s="698"/>
      <c r="AD276" s="62"/>
      <c r="AE276" s="63"/>
      <c r="AF276" s="61" t="s">
        <v>1</v>
      </c>
      <c r="AG276" s="696" t="str">
        <f>'番編用リスト（男子）'!$W$56</f>
        <v/>
      </c>
      <c r="AH276" s="697"/>
      <c r="AI276" s="698"/>
      <c r="AJ276" s="58"/>
      <c r="AL276" s="695"/>
      <c r="AM276" s="695"/>
      <c r="AN276" s="695"/>
    </row>
    <row r="277" spans="1:40" ht="32.1" customHeight="1" x14ac:dyDescent="0.15">
      <c r="A277" s="58"/>
      <c r="B277" s="61" t="s">
        <v>28</v>
      </c>
      <c r="C277" s="699" t="str">
        <f>'番編用リスト（男子）'!$X$56</f>
        <v/>
      </c>
      <c r="D277" s="700"/>
      <c r="E277" s="701"/>
      <c r="F277" s="62"/>
      <c r="G277" s="63"/>
      <c r="H277" s="61" t="s">
        <v>28</v>
      </c>
      <c r="I277" s="699" t="str">
        <f>'番編用リスト（男子）'!$X$56</f>
        <v/>
      </c>
      <c r="J277" s="700"/>
      <c r="K277" s="701"/>
      <c r="L277" s="58"/>
      <c r="M277" s="58"/>
      <c r="N277" s="61" t="s">
        <v>28</v>
      </c>
      <c r="O277" s="699" t="str">
        <f>'番編用リスト（男子）'!$X$56</f>
        <v/>
      </c>
      <c r="P277" s="700"/>
      <c r="Q277" s="701"/>
      <c r="R277" s="62"/>
      <c r="S277" s="63"/>
      <c r="T277" s="61" t="s">
        <v>28</v>
      </c>
      <c r="U277" s="699" t="str">
        <f>'番編用リスト（男子）'!$X$56</f>
        <v/>
      </c>
      <c r="V277" s="700"/>
      <c r="W277" s="701"/>
      <c r="X277" s="58"/>
      <c r="Y277" s="58"/>
      <c r="Z277" s="61" t="s">
        <v>28</v>
      </c>
      <c r="AA277" s="699" t="str">
        <f>'番編用リスト（男子）'!$X$56</f>
        <v/>
      </c>
      <c r="AB277" s="700"/>
      <c r="AC277" s="701"/>
      <c r="AD277" s="62"/>
      <c r="AE277" s="63"/>
      <c r="AF277" s="61" t="s">
        <v>28</v>
      </c>
      <c r="AG277" s="699" t="str">
        <f>'番編用リスト（男子）'!$X$56</f>
        <v/>
      </c>
      <c r="AH277" s="700"/>
      <c r="AI277" s="701"/>
      <c r="AJ277" s="58"/>
      <c r="AL277" s="695"/>
      <c r="AM277" s="695"/>
      <c r="AN277" s="695"/>
    </row>
    <row r="278" spans="1:40" ht="32.1" customHeight="1" x14ac:dyDescent="0.15">
      <c r="A278" s="58"/>
      <c r="B278" s="61" t="s">
        <v>29</v>
      </c>
      <c r="C278" s="64">
        <f>'番編用リスト（男子）'!$AE$4</f>
        <v>0</v>
      </c>
      <c r="D278" s="61" t="s">
        <v>3</v>
      </c>
      <c r="E278" s="61" t="str">
        <f>'番編用リスト（男子）'!$Z$56</f>
        <v/>
      </c>
      <c r="F278" s="62"/>
      <c r="G278" s="63"/>
      <c r="H278" s="61" t="s">
        <v>29</v>
      </c>
      <c r="I278" s="64">
        <f>'番編用リスト（男子）'!$AE$4</f>
        <v>0</v>
      </c>
      <c r="J278" s="61" t="s">
        <v>35</v>
      </c>
      <c r="K278" s="61" t="str">
        <f>'番編用リスト（男子）'!$Z$56</f>
        <v/>
      </c>
      <c r="L278" s="58"/>
      <c r="M278" s="58"/>
      <c r="N278" s="61" t="s">
        <v>29</v>
      </c>
      <c r="O278" s="64">
        <f>'番編用リスト（男子）'!$AE$4</f>
        <v>0</v>
      </c>
      <c r="P278" s="61" t="s">
        <v>3</v>
      </c>
      <c r="Q278" s="61" t="str">
        <f>'番編用リスト（男子）'!$Z$56</f>
        <v/>
      </c>
      <c r="R278" s="62"/>
      <c r="S278" s="63"/>
      <c r="T278" s="61" t="s">
        <v>29</v>
      </c>
      <c r="U278" s="64">
        <f>'番編用リスト（男子）'!$AE$4</f>
        <v>0</v>
      </c>
      <c r="V278" s="61" t="s">
        <v>35</v>
      </c>
      <c r="W278" s="61" t="str">
        <f>'番編用リスト（男子）'!$Z$56</f>
        <v/>
      </c>
      <c r="X278" s="58"/>
      <c r="Y278" s="58"/>
      <c r="Z278" s="61" t="s">
        <v>29</v>
      </c>
      <c r="AA278" s="64">
        <f>'番編用リスト（男子）'!$AE$4</f>
        <v>0</v>
      </c>
      <c r="AB278" s="61" t="s">
        <v>3</v>
      </c>
      <c r="AC278" s="61" t="str">
        <f>'番編用リスト（男子）'!$Z$56</f>
        <v/>
      </c>
      <c r="AD278" s="62"/>
      <c r="AE278" s="63"/>
      <c r="AF278" s="61" t="s">
        <v>29</v>
      </c>
      <c r="AG278" s="64">
        <f>'番編用リスト（男子）'!$AE$4</f>
        <v>0</v>
      </c>
      <c r="AH278" s="61" t="s">
        <v>35</v>
      </c>
      <c r="AI278" s="61" t="str">
        <f>'番編用リスト（男子）'!$Z$56</f>
        <v/>
      </c>
      <c r="AJ278" s="58"/>
      <c r="AM278" s="59"/>
    </row>
    <row r="279" spans="1:40" ht="32.1" customHeight="1" x14ac:dyDescent="0.15">
      <c r="A279" s="58"/>
      <c r="B279" s="61" t="s">
        <v>30</v>
      </c>
      <c r="C279" s="702" t="str">
        <f>'番編用リスト（男子）'!$AC$56</f>
        <v/>
      </c>
      <c r="D279" s="703"/>
      <c r="E279" s="704"/>
      <c r="F279" s="62"/>
      <c r="G279" s="63"/>
      <c r="H279" s="61" t="s">
        <v>30</v>
      </c>
      <c r="I279" s="702" t="str">
        <f>'番編用リスト（男子）'!$AE$56</f>
        <v/>
      </c>
      <c r="J279" s="703"/>
      <c r="K279" s="704"/>
      <c r="L279" s="58"/>
      <c r="M279" s="58"/>
      <c r="N279" s="61" t="s">
        <v>30</v>
      </c>
      <c r="O279" s="702" t="str">
        <f>'番編用リスト（男子）'!$AG$56</f>
        <v/>
      </c>
      <c r="P279" s="703"/>
      <c r="Q279" s="704"/>
      <c r="R279" s="62"/>
      <c r="S279" s="63"/>
      <c r="T279" s="61" t="s">
        <v>30</v>
      </c>
      <c r="U279" s="702" t="str">
        <f>'番編用リスト（男子）'!$AI$56</f>
        <v/>
      </c>
      <c r="V279" s="703"/>
      <c r="W279" s="704"/>
      <c r="X279" s="58"/>
      <c r="Y279" s="58"/>
      <c r="Z279" s="61" t="s">
        <v>30</v>
      </c>
      <c r="AA279" s="705" t="str">
        <f>'番編用リスト（男子）'!$AK$56</f>
        <v/>
      </c>
      <c r="AB279" s="706"/>
      <c r="AC279" s="707"/>
      <c r="AD279" s="62"/>
      <c r="AE279" s="63"/>
      <c r="AF279" s="61" t="s">
        <v>30</v>
      </c>
      <c r="AG279" s="705" t="str">
        <f>'番編用リスト（男子）'!$AM$56</f>
        <v/>
      </c>
      <c r="AH279" s="706"/>
      <c r="AI279" s="707"/>
      <c r="AJ279" s="58"/>
      <c r="AL279" s="695"/>
      <c r="AM279" s="695"/>
      <c r="AN279" s="695"/>
    </row>
    <row r="280" spans="1:40" ht="18.75" customHeight="1" x14ac:dyDescent="0.15">
      <c r="A280" s="58"/>
      <c r="B280" s="119"/>
      <c r="C280" s="58"/>
      <c r="D280" s="58"/>
      <c r="E280" s="58"/>
      <c r="F280" s="58"/>
      <c r="G280" s="68"/>
      <c r="H280" s="119"/>
      <c r="I280" s="58"/>
      <c r="J280" s="58"/>
      <c r="K280" s="58"/>
      <c r="L280" s="58"/>
      <c r="M280" s="58"/>
      <c r="N280" s="119"/>
      <c r="O280" s="58"/>
      <c r="P280" s="58"/>
      <c r="Q280" s="58"/>
      <c r="R280" s="58"/>
      <c r="S280" s="68"/>
      <c r="T280" s="119"/>
      <c r="U280" s="58"/>
      <c r="V280" s="58"/>
      <c r="W280" s="58"/>
      <c r="X280" s="58"/>
      <c r="Y280" s="58"/>
      <c r="Z280" s="119"/>
      <c r="AA280" s="58"/>
      <c r="AB280" s="58"/>
      <c r="AC280" s="58"/>
      <c r="AD280" s="58"/>
      <c r="AE280" s="68"/>
      <c r="AF280" s="119"/>
      <c r="AG280" s="58"/>
      <c r="AH280" s="58"/>
      <c r="AI280" s="58"/>
      <c r="AJ280" s="58"/>
      <c r="AL280" s="695"/>
      <c r="AM280" s="695"/>
      <c r="AN280" s="695"/>
    </row>
  </sheetData>
  <sheetProtection algorithmName="SHA-512" hashValue="jPWimTWCAf3RQW3RTe9FO8NTQJOebLJD6SSSVAouQoLF292lIURHFp7Q3/4YphdLVL2DTjtqkzeDan6AldnKRg==" saltValue="eeOKnP6dMjzeQ0Cs7Fj6Gw==" spinCount="100000" sheet="1" objects="1" scenarios="1"/>
  <protectedRanges>
    <protectedRange sqref="A1:AJ280" name="範囲2"/>
    <protectedRange password="E484" sqref="A1:AJ280" name="範囲1_1"/>
  </protectedRanges>
  <mergeCells count="1125">
    <mergeCell ref="C256:E256"/>
    <mergeCell ref="I256:K256"/>
    <mergeCell ref="O256:Q256"/>
    <mergeCell ref="U256:W256"/>
    <mergeCell ref="AA256:AC256"/>
    <mergeCell ref="AG256:AI256"/>
    <mergeCell ref="AL256:AN256"/>
    <mergeCell ref="C258:E258"/>
    <mergeCell ref="I258:K258"/>
    <mergeCell ref="O258:Q258"/>
    <mergeCell ref="U258:W258"/>
    <mergeCell ref="AA258:AC258"/>
    <mergeCell ref="AG258:AI258"/>
    <mergeCell ref="AL258:AN258"/>
    <mergeCell ref="C254:E254"/>
    <mergeCell ref="I254:K254"/>
    <mergeCell ref="O254:Q254"/>
    <mergeCell ref="U254:W254"/>
    <mergeCell ref="AA254:AC254"/>
    <mergeCell ref="AG254:AI254"/>
    <mergeCell ref="AL254:AN254"/>
    <mergeCell ref="C255:E255"/>
    <mergeCell ref="I255:K255"/>
    <mergeCell ref="O255:Q255"/>
    <mergeCell ref="U255:W255"/>
    <mergeCell ref="AA255:AC255"/>
    <mergeCell ref="AG255:AI255"/>
    <mergeCell ref="AL255:AN255"/>
    <mergeCell ref="C249:E249"/>
    <mergeCell ref="I249:K249"/>
    <mergeCell ref="O249:Q249"/>
    <mergeCell ref="U249:W249"/>
    <mergeCell ref="AA249:AC249"/>
    <mergeCell ref="AG249:AI249"/>
    <mergeCell ref="AL249:AN249"/>
    <mergeCell ref="C251:E251"/>
    <mergeCell ref="I251:K251"/>
    <mergeCell ref="O251:Q251"/>
    <mergeCell ref="U251:W251"/>
    <mergeCell ref="AA251:AC251"/>
    <mergeCell ref="AG251:AI251"/>
    <mergeCell ref="AL251:AN251"/>
    <mergeCell ref="AL245:AN245"/>
    <mergeCell ref="C247:E247"/>
    <mergeCell ref="I247:K247"/>
    <mergeCell ref="O247:Q247"/>
    <mergeCell ref="U247:W247"/>
    <mergeCell ref="AA247:AC247"/>
    <mergeCell ref="AG247:AI247"/>
    <mergeCell ref="AL247:AN247"/>
    <mergeCell ref="C248:E248"/>
    <mergeCell ref="I248:K248"/>
    <mergeCell ref="O248:Q248"/>
    <mergeCell ref="U248:W248"/>
    <mergeCell ref="AA248:AC248"/>
    <mergeCell ref="AG248:AI248"/>
    <mergeCell ref="AL248:AN248"/>
    <mergeCell ref="C242:E242"/>
    <mergeCell ref="I242:K242"/>
    <mergeCell ref="O242:Q242"/>
    <mergeCell ref="U242:W242"/>
    <mergeCell ref="AA242:AC242"/>
    <mergeCell ref="AG242:AI242"/>
    <mergeCell ref="AL242:AN242"/>
    <mergeCell ref="C244:E244"/>
    <mergeCell ref="I244:K244"/>
    <mergeCell ref="O244:Q244"/>
    <mergeCell ref="U244:W244"/>
    <mergeCell ref="AA244:AC244"/>
    <mergeCell ref="AG244:AI244"/>
    <mergeCell ref="AL244:AN244"/>
    <mergeCell ref="C240:E240"/>
    <mergeCell ref="I240:K240"/>
    <mergeCell ref="O240:Q240"/>
    <mergeCell ref="U240:W240"/>
    <mergeCell ref="AA240:AC240"/>
    <mergeCell ref="AG240:AI240"/>
    <mergeCell ref="AL240:AN240"/>
    <mergeCell ref="C241:E241"/>
    <mergeCell ref="I241:K241"/>
    <mergeCell ref="O241:Q241"/>
    <mergeCell ref="U241:W241"/>
    <mergeCell ref="AA241:AC241"/>
    <mergeCell ref="AG241:AI241"/>
    <mergeCell ref="AL241:AN241"/>
    <mergeCell ref="C235:E235"/>
    <mergeCell ref="I235:K235"/>
    <mergeCell ref="O235:Q235"/>
    <mergeCell ref="U235:W235"/>
    <mergeCell ref="AA235:AC235"/>
    <mergeCell ref="AG235:AI235"/>
    <mergeCell ref="AL235:AN235"/>
    <mergeCell ref="C237:E237"/>
    <mergeCell ref="I237:K237"/>
    <mergeCell ref="O237:Q237"/>
    <mergeCell ref="U237:W237"/>
    <mergeCell ref="AA237:AC237"/>
    <mergeCell ref="AG237:AI237"/>
    <mergeCell ref="AL237:AN237"/>
    <mergeCell ref="C233:E233"/>
    <mergeCell ref="I233:K233"/>
    <mergeCell ref="O233:Q233"/>
    <mergeCell ref="U233:W233"/>
    <mergeCell ref="AA233:AC233"/>
    <mergeCell ref="AG233:AI233"/>
    <mergeCell ref="AL233:AN233"/>
    <mergeCell ref="C234:E234"/>
    <mergeCell ref="I234:K234"/>
    <mergeCell ref="O234:Q234"/>
    <mergeCell ref="U234:W234"/>
    <mergeCell ref="AA234:AC234"/>
    <mergeCell ref="AG234:AI234"/>
    <mergeCell ref="AL234:AN234"/>
    <mergeCell ref="C228:E228"/>
    <mergeCell ref="I228:K228"/>
    <mergeCell ref="O228:Q228"/>
    <mergeCell ref="U228:W228"/>
    <mergeCell ref="AA228:AC228"/>
    <mergeCell ref="AG228:AI228"/>
    <mergeCell ref="AL228:AN228"/>
    <mergeCell ref="C230:E230"/>
    <mergeCell ref="I230:K230"/>
    <mergeCell ref="O230:Q230"/>
    <mergeCell ref="U230:W230"/>
    <mergeCell ref="AA230:AC230"/>
    <mergeCell ref="AG230:AI230"/>
    <mergeCell ref="AL230:AN230"/>
    <mergeCell ref="C226:E226"/>
    <mergeCell ref="I226:K226"/>
    <mergeCell ref="O226:Q226"/>
    <mergeCell ref="U226:W226"/>
    <mergeCell ref="AA226:AC226"/>
    <mergeCell ref="AG226:AI226"/>
    <mergeCell ref="AL226:AN226"/>
    <mergeCell ref="C227:E227"/>
    <mergeCell ref="I227:K227"/>
    <mergeCell ref="O227:Q227"/>
    <mergeCell ref="U227:W227"/>
    <mergeCell ref="AA227:AC227"/>
    <mergeCell ref="AG227:AI227"/>
    <mergeCell ref="AL227:AN227"/>
    <mergeCell ref="AL280:AN280"/>
    <mergeCell ref="C277:E277"/>
    <mergeCell ref="I277:K277"/>
    <mergeCell ref="O277:Q277"/>
    <mergeCell ref="U277:W277"/>
    <mergeCell ref="AA277:AC277"/>
    <mergeCell ref="AG277:AI277"/>
    <mergeCell ref="AL277:AN277"/>
    <mergeCell ref="C279:E279"/>
    <mergeCell ref="I279:K279"/>
    <mergeCell ref="O279:Q279"/>
    <mergeCell ref="U279:W279"/>
    <mergeCell ref="AA279:AC279"/>
    <mergeCell ref="AG279:AI279"/>
    <mergeCell ref="AL279:AN279"/>
    <mergeCell ref="C275:E275"/>
    <mergeCell ref="I275:K275"/>
    <mergeCell ref="O275:Q275"/>
    <mergeCell ref="U275:W275"/>
    <mergeCell ref="AA275:AC275"/>
    <mergeCell ref="AG275:AI275"/>
    <mergeCell ref="AL275:AN275"/>
    <mergeCell ref="C276:E276"/>
    <mergeCell ref="I276:K276"/>
    <mergeCell ref="O276:Q276"/>
    <mergeCell ref="U276:W276"/>
    <mergeCell ref="AA276:AC276"/>
    <mergeCell ref="AG276:AI276"/>
    <mergeCell ref="AL276:AN276"/>
    <mergeCell ref="C270:E270"/>
    <mergeCell ref="I270:K270"/>
    <mergeCell ref="O270:Q270"/>
    <mergeCell ref="U270:W270"/>
    <mergeCell ref="AA270:AC270"/>
    <mergeCell ref="AG270:AI270"/>
    <mergeCell ref="AL270:AN270"/>
    <mergeCell ref="C272:E272"/>
    <mergeCell ref="I272:K272"/>
    <mergeCell ref="O272:Q272"/>
    <mergeCell ref="U272:W272"/>
    <mergeCell ref="AA272:AC272"/>
    <mergeCell ref="AG272:AI272"/>
    <mergeCell ref="AL272:AN272"/>
    <mergeCell ref="C268:E268"/>
    <mergeCell ref="I268:K268"/>
    <mergeCell ref="O268:Q268"/>
    <mergeCell ref="U268:W268"/>
    <mergeCell ref="AA268:AC268"/>
    <mergeCell ref="AG268:AI268"/>
    <mergeCell ref="AL268:AN268"/>
    <mergeCell ref="C269:E269"/>
    <mergeCell ref="I269:K269"/>
    <mergeCell ref="O269:Q269"/>
    <mergeCell ref="U269:W269"/>
    <mergeCell ref="AA269:AC269"/>
    <mergeCell ref="AG269:AI269"/>
    <mergeCell ref="AL269:AN269"/>
    <mergeCell ref="C263:E263"/>
    <mergeCell ref="I263:K263"/>
    <mergeCell ref="O263:Q263"/>
    <mergeCell ref="U263:W263"/>
    <mergeCell ref="AA263:AC263"/>
    <mergeCell ref="AG263:AI263"/>
    <mergeCell ref="AL263:AN263"/>
    <mergeCell ref="C265:E265"/>
    <mergeCell ref="I265:K265"/>
    <mergeCell ref="O265:Q265"/>
    <mergeCell ref="U265:W265"/>
    <mergeCell ref="AA265:AC265"/>
    <mergeCell ref="AG265:AI265"/>
    <mergeCell ref="AL265:AN265"/>
    <mergeCell ref="C261:E261"/>
    <mergeCell ref="I261:K261"/>
    <mergeCell ref="O261:Q261"/>
    <mergeCell ref="U261:W261"/>
    <mergeCell ref="AA261:AC261"/>
    <mergeCell ref="AG261:AI261"/>
    <mergeCell ref="AL261:AN261"/>
    <mergeCell ref="C262:E262"/>
    <mergeCell ref="I262:K262"/>
    <mergeCell ref="O262:Q262"/>
    <mergeCell ref="U262:W262"/>
    <mergeCell ref="AA262:AC262"/>
    <mergeCell ref="AG262:AI262"/>
    <mergeCell ref="AL262:AN262"/>
    <mergeCell ref="C221:E221"/>
    <mergeCell ref="I221:K221"/>
    <mergeCell ref="O221:Q221"/>
    <mergeCell ref="U221:W221"/>
    <mergeCell ref="AA221:AC221"/>
    <mergeCell ref="AG221:AI221"/>
    <mergeCell ref="AL221:AN221"/>
    <mergeCell ref="C223:E223"/>
    <mergeCell ref="I223:K223"/>
    <mergeCell ref="O223:Q223"/>
    <mergeCell ref="U223:W223"/>
    <mergeCell ref="AA223:AC223"/>
    <mergeCell ref="AG223:AI223"/>
    <mergeCell ref="AL223:AN223"/>
    <mergeCell ref="C219:E219"/>
    <mergeCell ref="I219:K219"/>
    <mergeCell ref="O219:Q219"/>
    <mergeCell ref="U219:W219"/>
    <mergeCell ref="AA219:AC219"/>
    <mergeCell ref="AG219:AI219"/>
    <mergeCell ref="AL219:AN219"/>
    <mergeCell ref="C220:E220"/>
    <mergeCell ref="I220:K220"/>
    <mergeCell ref="O220:Q220"/>
    <mergeCell ref="U220:W220"/>
    <mergeCell ref="AA220:AC220"/>
    <mergeCell ref="AG220:AI220"/>
    <mergeCell ref="AL220:AN220"/>
    <mergeCell ref="C214:E214"/>
    <mergeCell ref="I214:K214"/>
    <mergeCell ref="O214:Q214"/>
    <mergeCell ref="U214:W214"/>
    <mergeCell ref="AA214:AC214"/>
    <mergeCell ref="AG214:AI214"/>
    <mergeCell ref="AL214:AN214"/>
    <mergeCell ref="C216:E216"/>
    <mergeCell ref="I216:K216"/>
    <mergeCell ref="O216:Q216"/>
    <mergeCell ref="U216:W216"/>
    <mergeCell ref="AA216:AC216"/>
    <mergeCell ref="AG216:AI216"/>
    <mergeCell ref="AL216:AN216"/>
    <mergeCell ref="AL210:AN210"/>
    <mergeCell ref="C212:E212"/>
    <mergeCell ref="I212:K212"/>
    <mergeCell ref="O212:Q212"/>
    <mergeCell ref="U212:W212"/>
    <mergeCell ref="AA212:AC212"/>
    <mergeCell ref="AG212:AI212"/>
    <mergeCell ref="AL212:AN212"/>
    <mergeCell ref="C213:E213"/>
    <mergeCell ref="I213:K213"/>
    <mergeCell ref="O213:Q213"/>
    <mergeCell ref="U213:W213"/>
    <mergeCell ref="AA213:AC213"/>
    <mergeCell ref="AG213:AI213"/>
    <mergeCell ref="AL213:AN213"/>
    <mergeCell ref="C207:E207"/>
    <mergeCell ref="I207:K207"/>
    <mergeCell ref="O207:Q207"/>
    <mergeCell ref="U207:W207"/>
    <mergeCell ref="AA207:AC207"/>
    <mergeCell ref="AG207:AI207"/>
    <mergeCell ref="AL207:AN207"/>
    <mergeCell ref="C209:E209"/>
    <mergeCell ref="I209:K209"/>
    <mergeCell ref="O209:Q209"/>
    <mergeCell ref="U209:W209"/>
    <mergeCell ref="AA209:AC209"/>
    <mergeCell ref="AG209:AI209"/>
    <mergeCell ref="AL209:AN209"/>
    <mergeCell ref="C205:E205"/>
    <mergeCell ref="I205:K205"/>
    <mergeCell ref="O205:Q205"/>
    <mergeCell ref="U205:W205"/>
    <mergeCell ref="AA205:AC205"/>
    <mergeCell ref="AG205:AI205"/>
    <mergeCell ref="AL205:AN205"/>
    <mergeCell ref="C206:E206"/>
    <mergeCell ref="I206:K206"/>
    <mergeCell ref="O206:Q206"/>
    <mergeCell ref="U206:W206"/>
    <mergeCell ref="AA206:AC206"/>
    <mergeCell ref="AG206:AI206"/>
    <mergeCell ref="AL206:AN206"/>
    <mergeCell ref="C200:E200"/>
    <mergeCell ref="I200:K200"/>
    <mergeCell ref="O200:Q200"/>
    <mergeCell ref="U200:W200"/>
    <mergeCell ref="AA200:AC200"/>
    <mergeCell ref="AG200:AI200"/>
    <mergeCell ref="AL200:AN200"/>
    <mergeCell ref="C202:E202"/>
    <mergeCell ref="I202:K202"/>
    <mergeCell ref="O202:Q202"/>
    <mergeCell ref="U202:W202"/>
    <mergeCell ref="AA202:AC202"/>
    <mergeCell ref="AG202:AI202"/>
    <mergeCell ref="AL202:AN202"/>
    <mergeCell ref="C198:E198"/>
    <mergeCell ref="I198:K198"/>
    <mergeCell ref="O198:Q198"/>
    <mergeCell ref="U198:W198"/>
    <mergeCell ref="AA198:AC198"/>
    <mergeCell ref="AG198:AI198"/>
    <mergeCell ref="AL198:AN198"/>
    <mergeCell ref="C199:E199"/>
    <mergeCell ref="I199:K199"/>
    <mergeCell ref="O199:Q199"/>
    <mergeCell ref="U199:W199"/>
    <mergeCell ref="AA199:AC199"/>
    <mergeCell ref="AG199:AI199"/>
    <mergeCell ref="AL199:AN199"/>
    <mergeCell ref="C193:E193"/>
    <mergeCell ref="I193:K193"/>
    <mergeCell ref="O193:Q193"/>
    <mergeCell ref="U193:W193"/>
    <mergeCell ref="AA193:AC193"/>
    <mergeCell ref="AG193:AI193"/>
    <mergeCell ref="AL193:AN193"/>
    <mergeCell ref="C195:E195"/>
    <mergeCell ref="I195:K195"/>
    <mergeCell ref="O195:Q195"/>
    <mergeCell ref="U195:W195"/>
    <mergeCell ref="AA195:AC195"/>
    <mergeCell ref="AG195:AI195"/>
    <mergeCell ref="AL195:AN195"/>
    <mergeCell ref="C191:E191"/>
    <mergeCell ref="I191:K191"/>
    <mergeCell ref="O191:Q191"/>
    <mergeCell ref="U191:W191"/>
    <mergeCell ref="AA191:AC191"/>
    <mergeCell ref="AG191:AI191"/>
    <mergeCell ref="AL191:AN191"/>
    <mergeCell ref="C192:E192"/>
    <mergeCell ref="I192:K192"/>
    <mergeCell ref="O192:Q192"/>
    <mergeCell ref="U192:W192"/>
    <mergeCell ref="AA192:AC192"/>
    <mergeCell ref="AG192:AI192"/>
    <mergeCell ref="AL192:AN192"/>
    <mergeCell ref="C186:E186"/>
    <mergeCell ref="I186:K186"/>
    <mergeCell ref="O186:Q186"/>
    <mergeCell ref="U186:W186"/>
    <mergeCell ref="AA186:AC186"/>
    <mergeCell ref="AG186:AI186"/>
    <mergeCell ref="AL186:AN186"/>
    <mergeCell ref="C188:E188"/>
    <mergeCell ref="I188:K188"/>
    <mergeCell ref="O188:Q188"/>
    <mergeCell ref="U188:W188"/>
    <mergeCell ref="AA188:AC188"/>
    <mergeCell ref="AG188:AI188"/>
    <mergeCell ref="AL188:AN188"/>
    <mergeCell ref="C184:E184"/>
    <mergeCell ref="I184:K184"/>
    <mergeCell ref="O184:Q184"/>
    <mergeCell ref="U184:W184"/>
    <mergeCell ref="AA184:AC184"/>
    <mergeCell ref="AG184:AI184"/>
    <mergeCell ref="AL184:AN184"/>
    <mergeCell ref="C185:E185"/>
    <mergeCell ref="I185:K185"/>
    <mergeCell ref="O185:Q185"/>
    <mergeCell ref="U185:W185"/>
    <mergeCell ref="AA185:AC185"/>
    <mergeCell ref="AG185:AI185"/>
    <mergeCell ref="AL185:AN185"/>
    <mergeCell ref="C179:E179"/>
    <mergeCell ref="I179:K179"/>
    <mergeCell ref="O179:Q179"/>
    <mergeCell ref="U179:W179"/>
    <mergeCell ref="AA179:AC179"/>
    <mergeCell ref="AG179:AI179"/>
    <mergeCell ref="AL179:AN179"/>
    <mergeCell ref="C181:E181"/>
    <mergeCell ref="I181:K181"/>
    <mergeCell ref="O181:Q181"/>
    <mergeCell ref="U181:W181"/>
    <mergeCell ref="AA181:AC181"/>
    <mergeCell ref="AG181:AI181"/>
    <mergeCell ref="AL181:AN181"/>
    <mergeCell ref="AL175:AN175"/>
    <mergeCell ref="C177:E177"/>
    <mergeCell ref="I177:K177"/>
    <mergeCell ref="O177:Q177"/>
    <mergeCell ref="U177:W177"/>
    <mergeCell ref="AA177:AC177"/>
    <mergeCell ref="AG177:AI177"/>
    <mergeCell ref="AL177:AN177"/>
    <mergeCell ref="C178:E178"/>
    <mergeCell ref="I178:K178"/>
    <mergeCell ref="O178:Q178"/>
    <mergeCell ref="U178:W178"/>
    <mergeCell ref="AA178:AC178"/>
    <mergeCell ref="AG178:AI178"/>
    <mergeCell ref="AL178:AN178"/>
    <mergeCell ref="C172:E172"/>
    <mergeCell ref="I172:K172"/>
    <mergeCell ref="O172:Q172"/>
    <mergeCell ref="U172:W172"/>
    <mergeCell ref="AA172:AC172"/>
    <mergeCell ref="AG172:AI172"/>
    <mergeCell ref="AL172:AN172"/>
    <mergeCell ref="C174:E174"/>
    <mergeCell ref="I174:K174"/>
    <mergeCell ref="O174:Q174"/>
    <mergeCell ref="U174:W174"/>
    <mergeCell ref="AA174:AC174"/>
    <mergeCell ref="AG174:AI174"/>
    <mergeCell ref="AL174:AN174"/>
    <mergeCell ref="C170:E170"/>
    <mergeCell ref="I170:K170"/>
    <mergeCell ref="O170:Q170"/>
    <mergeCell ref="U170:W170"/>
    <mergeCell ref="AA170:AC170"/>
    <mergeCell ref="AG170:AI170"/>
    <mergeCell ref="AL170:AN170"/>
    <mergeCell ref="C171:E171"/>
    <mergeCell ref="I171:K171"/>
    <mergeCell ref="O171:Q171"/>
    <mergeCell ref="U171:W171"/>
    <mergeCell ref="AA171:AC171"/>
    <mergeCell ref="AG171:AI171"/>
    <mergeCell ref="AL171:AN171"/>
    <mergeCell ref="C165:E165"/>
    <mergeCell ref="I165:K165"/>
    <mergeCell ref="O165:Q165"/>
    <mergeCell ref="U165:W165"/>
    <mergeCell ref="AA165:AC165"/>
    <mergeCell ref="AG165:AI165"/>
    <mergeCell ref="AL165:AN165"/>
    <mergeCell ref="C167:E167"/>
    <mergeCell ref="I167:K167"/>
    <mergeCell ref="O167:Q167"/>
    <mergeCell ref="U167:W167"/>
    <mergeCell ref="AA167:AC167"/>
    <mergeCell ref="AG167:AI167"/>
    <mergeCell ref="AL167:AN167"/>
    <mergeCell ref="C163:E163"/>
    <mergeCell ref="I163:K163"/>
    <mergeCell ref="O163:Q163"/>
    <mergeCell ref="U163:W163"/>
    <mergeCell ref="AA163:AC163"/>
    <mergeCell ref="AG163:AI163"/>
    <mergeCell ref="AL163:AN163"/>
    <mergeCell ref="C164:E164"/>
    <mergeCell ref="I164:K164"/>
    <mergeCell ref="O164:Q164"/>
    <mergeCell ref="U164:W164"/>
    <mergeCell ref="AA164:AC164"/>
    <mergeCell ref="AG164:AI164"/>
    <mergeCell ref="AL164:AN164"/>
    <mergeCell ref="C158:E158"/>
    <mergeCell ref="I158:K158"/>
    <mergeCell ref="O158:Q158"/>
    <mergeCell ref="U158:W158"/>
    <mergeCell ref="AA158:AC158"/>
    <mergeCell ref="AG158:AI158"/>
    <mergeCell ref="AL158:AN158"/>
    <mergeCell ref="C160:E160"/>
    <mergeCell ref="I160:K160"/>
    <mergeCell ref="O160:Q160"/>
    <mergeCell ref="U160:W160"/>
    <mergeCell ref="AA160:AC160"/>
    <mergeCell ref="AG160:AI160"/>
    <mergeCell ref="AL160:AN160"/>
    <mergeCell ref="C156:E156"/>
    <mergeCell ref="I156:K156"/>
    <mergeCell ref="O156:Q156"/>
    <mergeCell ref="U156:W156"/>
    <mergeCell ref="AA156:AC156"/>
    <mergeCell ref="AG156:AI156"/>
    <mergeCell ref="AL156:AN156"/>
    <mergeCell ref="C157:E157"/>
    <mergeCell ref="I157:K157"/>
    <mergeCell ref="O157:Q157"/>
    <mergeCell ref="U157:W157"/>
    <mergeCell ref="AA157:AC157"/>
    <mergeCell ref="AG157:AI157"/>
    <mergeCell ref="AL157:AN157"/>
    <mergeCell ref="C151:E151"/>
    <mergeCell ref="I151:K151"/>
    <mergeCell ref="O151:Q151"/>
    <mergeCell ref="U151:W151"/>
    <mergeCell ref="AA151:AC151"/>
    <mergeCell ref="AG151:AI151"/>
    <mergeCell ref="AL151:AN151"/>
    <mergeCell ref="C153:E153"/>
    <mergeCell ref="I153:K153"/>
    <mergeCell ref="O153:Q153"/>
    <mergeCell ref="U153:W153"/>
    <mergeCell ref="AA153:AC153"/>
    <mergeCell ref="AG153:AI153"/>
    <mergeCell ref="AL153:AN153"/>
    <mergeCell ref="C149:E149"/>
    <mergeCell ref="I149:K149"/>
    <mergeCell ref="O149:Q149"/>
    <mergeCell ref="U149:W149"/>
    <mergeCell ref="AA149:AC149"/>
    <mergeCell ref="AG149:AI149"/>
    <mergeCell ref="AL149:AN149"/>
    <mergeCell ref="C150:E150"/>
    <mergeCell ref="I150:K150"/>
    <mergeCell ref="O150:Q150"/>
    <mergeCell ref="U150:W150"/>
    <mergeCell ref="AA150:AC150"/>
    <mergeCell ref="AG150:AI150"/>
    <mergeCell ref="AL150:AN150"/>
    <mergeCell ref="C144:E144"/>
    <mergeCell ref="I144:K144"/>
    <mergeCell ref="O144:Q144"/>
    <mergeCell ref="U144:W144"/>
    <mergeCell ref="AA144:AC144"/>
    <mergeCell ref="AG144:AI144"/>
    <mergeCell ref="AL144:AN144"/>
    <mergeCell ref="C146:E146"/>
    <mergeCell ref="I146:K146"/>
    <mergeCell ref="O146:Q146"/>
    <mergeCell ref="U146:W146"/>
    <mergeCell ref="AA146:AC146"/>
    <mergeCell ref="AG146:AI146"/>
    <mergeCell ref="AL146:AN146"/>
    <mergeCell ref="C142:E142"/>
    <mergeCell ref="I142:K142"/>
    <mergeCell ref="O142:Q142"/>
    <mergeCell ref="U142:W142"/>
    <mergeCell ref="AA142:AC142"/>
    <mergeCell ref="AG142:AI142"/>
    <mergeCell ref="AL142:AN142"/>
    <mergeCell ref="C143:E143"/>
    <mergeCell ref="I143:K143"/>
    <mergeCell ref="O143:Q143"/>
    <mergeCell ref="U143:W143"/>
    <mergeCell ref="AA143:AC143"/>
    <mergeCell ref="AG143:AI143"/>
    <mergeCell ref="AL143:AN143"/>
    <mergeCell ref="C139:E139"/>
    <mergeCell ref="I139:K139"/>
    <mergeCell ref="AL140:AN140"/>
    <mergeCell ref="C136:E136"/>
    <mergeCell ref="I136:K136"/>
    <mergeCell ref="AL136:AN136"/>
    <mergeCell ref="C137:E137"/>
    <mergeCell ref="I137:K137"/>
    <mergeCell ref="AL137:AN137"/>
    <mergeCell ref="AL139:AN139"/>
    <mergeCell ref="O136:Q136"/>
    <mergeCell ref="U136:W136"/>
    <mergeCell ref="O137:Q137"/>
    <mergeCell ref="U137:W137"/>
    <mergeCell ref="O139:Q139"/>
    <mergeCell ref="U139:W139"/>
    <mergeCell ref="AA136:AC136"/>
    <mergeCell ref="AG136:AI136"/>
    <mergeCell ref="AA137:AC137"/>
    <mergeCell ref="AG137:AI137"/>
    <mergeCell ref="AA139:AC139"/>
    <mergeCell ref="AG139:AI139"/>
    <mergeCell ref="C132:E132"/>
    <mergeCell ref="I132:K132"/>
    <mergeCell ref="AL132:AN132"/>
    <mergeCell ref="C135:E135"/>
    <mergeCell ref="I135:K135"/>
    <mergeCell ref="AL135:AN135"/>
    <mergeCell ref="O132:Q132"/>
    <mergeCell ref="U132:W132"/>
    <mergeCell ref="O135:Q135"/>
    <mergeCell ref="U135:W135"/>
    <mergeCell ref="AA132:AC132"/>
    <mergeCell ref="AG132:AI132"/>
    <mergeCell ref="AA135:AC135"/>
    <mergeCell ref="AG135:AI135"/>
    <mergeCell ref="C129:E129"/>
    <mergeCell ref="I129:K129"/>
    <mergeCell ref="AL129:AN129"/>
    <mergeCell ref="C130:E130"/>
    <mergeCell ref="I130:K130"/>
    <mergeCell ref="AL130:AN130"/>
    <mergeCell ref="O129:Q129"/>
    <mergeCell ref="U129:W129"/>
    <mergeCell ref="O130:Q130"/>
    <mergeCell ref="U130:W130"/>
    <mergeCell ref="AA129:AC129"/>
    <mergeCell ref="AG129:AI129"/>
    <mergeCell ref="AA130:AC130"/>
    <mergeCell ref="AG130:AI130"/>
    <mergeCell ref="C125:E125"/>
    <mergeCell ref="I125:K125"/>
    <mergeCell ref="AL125:AN125"/>
    <mergeCell ref="C128:E128"/>
    <mergeCell ref="I128:K128"/>
    <mergeCell ref="AL128:AN128"/>
    <mergeCell ref="O125:Q125"/>
    <mergeCell ref="U125:W125"/>
    <mergeCell ref="O128:Q128"/>
    <mergeCell ref="U128:W128"/>
    <mergeCell ref="AA125:AC125"/>
    <mergeCell ref="AG125:AI125"/>
    <mergeCell ref="AA128:AC128"/>
    <mergeCell ref="AG128:AI128"/>
    <mergeCell ref="C122:E122"/>
    <mergeCell ref="I122:K122"/>
    <mergeCell ref="AL122:AN122"/>
    <mergeCell ref="C123:E123"/>
    <mergeCell ref="I123:K123"/>
    <mergeCell ref="AL123:AN123"/>
    <mergeCell ref="O122:Q122"/>
    <mergeCell ref="U122:W122"/>
    <mergeCell ref="O123:Q123"/>
    <mergeCell ref="U123:W123"/>
    <mergeCell ref="AA122:AC122"/>
    <mergeCell ref="AG122:AI122"/>
    <mergeCell ref="AA123:AC123"/>
    <mergeCell ref="AG123:AI123"/>
    <mergeCell ref="C118:E118"/>
    <mergeCell ref="I118:K118"/>
    <mergeCell ref="AL118:AN118"/>
    <mergeCell ref="C121:E121"/>
    <mergeCell ref="I121:K121"/>
    <mergeCell ref="AL121:AN121"/>
    <mergeCell ref="O118:Q118"/>
    <mergeCell ref="U118:W118"/>
    <mergeCell ref="O121:Q121"/>
    <mergeCell ref="U121:W121"/>
    <mergeCell ref="AA118:AC118"/>
    <mergeCell ref="AG118:AI118"/>
    <mergeCell ref="AA121:AC121"/>
    <mergeCell ref="AG121:AI121"/>
    <mergeCell ref="C115:E115"/>
    <mergeCell ref="I115:K115"/>
    <mergeCell ref="AL115:AN115"/>
    <mergeCell ref="C116:E116"/>
    <mergeCell ref="I116:K116"/>
    <mergeCell ref="AL116:AN116"/>
    <mergeCell ref="O115:Q115"/>
    <mergeCell ref="U115:W115"/>
    <mergeCell ref="O116:Q116"/>
    <mergeCell ref="U116:W116"/>
    <mergeCell ref="AA115:AC115"/>
    <mergeCell ref="AG115:AI115"/>
    <mergeCell ref="AA116:AC116"/>
    <mergeCell ref="AG116:AI116"/>
    <mergeCell ref="C111:E111"/>
    <mergeCell ref="I111:K111"/>
    <mergeCell ref="AL111:AN111"/>
    <mergeCell ref="C114:E114"/>
    <mergeCell ref="I114:K114"/>
    <mergeCell ref="AL114:AN114"/>
    <mergeCell ref="O111:Q111"/>
    <mergeCell ref="U111:W111"/>
    <mergeCell ref="O114:Q114"/>
    <mergeCell ref="U114:W114"/>
    <mergeCell ref="AA111:AC111"/>
    <mergeCell ref="AG111:AI111"/>
    <mergeCell ref="AA114:AC114"/>
    <mergeCell ref="AG114:AI114"/>
    <mergeCell ref="C108:E108"/>
    <mergeCell ref="I108:K108"/>
    <mergeCell ref="AL108:AN108"/>
    <mergeCell ref="C109:E109"/>
    <mergeCell ref="I109:K109"/>
    <mergeCell ref="AL109:AN109"/>
    <mergeCell ref="O108:Q108"/>
    <mergeCell ref="U108:W108"/>
    <mergeCell ref="O109:Q109"/>
    <mergeCell ref="U109:W109"/>
    <mergeCell ref="AA108:AC108"/>
    <mergeCell ref="AG108:AI108"/>
    <mergeCell ref="AA109:AC109"/>
    <mergeCell ref="AG109:AI109"/>
    <mergeCell ref="C104:E104"/>
    <mergeCell ref="I104:K104"/>
    <mergeCell ref="AL104:AN104"/>
    <mergeCell ref="C107:E107"/>
    <mergeCell ref="I107:K107"/>
    <mergeCell ref="AL107:AN107"/>
    <mergeCell ref="O104:Q104"/>
    <mergeCell ref="U104:W104"/>
    <mergeCell ref="O107:Q107"/>
    <mergeCell ref="U107:W107"/>
    <mergeCell ref="AA104:AC104"/>
    <mergeCell ref="AG104:AI104"/>
    <mergeCell ref="AA107:AC107"/>
    <mergeCell ref="AG107:AI107"/>
    <mergeCell ref="C101:E101"/>
    <mergeCell ref="I101:K101"/>
    <mergeCell ref="AL101:AN101"/>
    <mergeCell ref="C102:E102"/>
    <mergeCell ref="I102:K102"/>
    <mergeCell ref="AL102:AN102"/>
    <mergeCell ref="O101:Q101"/>
    <mergeCell ref="U101:W101"/>
    <mergeCell ref="O102:Q102"/>
    <mergeCell ref="U102:W102"/>
    <mergeCell ref="AA101:AC101"/>
    <mergeCell ref="AG101:AI101"/>
    <mergeCell ref="AA102:AC102"/>
    <mergeCell ref="AG102:AI102"/>
    <mergeCell ref="C97:E97"/>
    <mergeCell ref="I97:K97"/>
    <mergeCell ref="AL97:AN97"/>
    <mergeCell ref="C100:E100"/>
    <mergeCell ref="I100:K100"/>
    <mergeCell ref="AL100:AN100"/>
    <mergeCell ref="O97:Q97"/>
    <mergeCell ref="U97:W97"/>
    <mergeCell ref="O100:Q100"/>
    <mergeCell ref="U100:W100"/>
    <mergeCell ref="AA97:AC97"/>
    <mergeCell ref="AG97:AI97"/>
    <mergeCell ref="AA100:AC100"/>
    <mergeCell ref="AG100:AI100"/>
    <mergeCell ref="C94:E94"/>
    <mergeCell ref="I94:K94"/>
    <mergeCell ref="AL94:AN94"/>
    <mergeCell ref="C95:E95"/>
    <mergeCell ref="I95:K95"/>
    <mergeCell ref="AL95:AN95"/>
    <mergeCell ref="O94:Q94"/>
    <mergeCell ref="U94:W94"/>
    <mergeCell ref="O95:Q95"/>
    <mergeCell ref="U95:W95"/>
    <mergeCell ref="AA94:AC94"/>
    <mergeCell ref="AG94:AI94"/>
    <mergeCell ref="AA95:AC95"/>
    <mergeCell ref="AG95:AI95"/>
    <mergeCell ref="C90:E90"/>
    <mergeCell ref="I90:K90"/>
    <mergeCell ref="AL90:AN90"/>
    <mergeCell ref="C93:E93"/>
    <mergeCell ref="I93:K93"/>
    <mergeCell ref="AL93:AN93"/>
    <mergeCell ref="O90:Q90"/>
    <mergeCell ref="U90:W90"/>
    <mergeCell ref="O93:Q93"/>
    <mergeCell ref="U93:W93"/>
    <mergeCell ref="AA90:AC90"/>
    <mergeCell ref="AG90:AI90"/>
    <mergeCell ref="AA93:AC93"/>
    <mergeCell ref="AG93:AI93"/>
    <mergeCell ref="C87:E87"/>
    <mergeCell ref="I87:K87"/>
    <mergeCell ref="AL87:AN87"/>
    <mergeCell ref="C88:E88"/>
    <mergeCell ref="I88:K88"/>
    <mergeCell ref="AL88:AN88"/>
    <mergeCell ref="O87:Q87"/>
    <mergeCell ref="U87:W87"/>
    <mergeCell ref="O88:Q88"/>
    <mergeCell ref="U88:W88"/>
    <mergeCell ref="AA87:AC87"/>
    <mergeCell ref="AG87:AI87"/>
    <mergeCell ref="AA88:AC88"/>
    <mergeCell ref="AG88:AI88"/>
    <mergeCell ref="C83:E83"/>
    <mergeCell ref="I83:K83"/>
    <mergeCell ref="AL83:AN83"/>
    <mergeCell ref="C86:E86"/>
    <mergeCell ref="I86:K86"/>
    <mergeCell ref="AL86:AN86"/>
    <mergeCell ref="O83:Q83"/>
    <mergeCell ref="U83:W83"/>
    <mergeCell ref="O86:Q86"/>
    <mergeCell ref="U86:W86"/>
    <mergeCell ref="AA83:AC83"/>
    <mergeCell ref="AG83:AI83"/>
    <mergeCell ref="AA86:AC86"/>
    <mergeCell ref="AG86:AI86"/>
    <mergeCell ref="C80:E80"/>
    <mergeCell ref="I80:K80"/>
    <mergeCell ref="AL80:AN80"/>
    <mergeCell ref="C81:E81"/>
    <mergeCell ref="I81:K81"/>
    <mergeCell ref="AL81:AN81"/>
    <mergeCell ref="O80:Q80"/>
    <mergeCell ref="U80:W80"/>
    <mergeCell ref="O81:Q81"/>
    <mergeCell ref="U81:W81"/>
    <mergeCell ref="AA80:AC80"/>
    <mergeCell ref="AG80:AI80"/>
    <mergeCell ref="AA81:AC81"/>
    <mergeCell ref="AG81:AI81"/>
    <mergeCell ref="C76:E76"/>
    <mergeCell ref="I76:K76"/>
    <mergeCell ref="AL76:AN76"/>
    <mergeCell ref="C79:E79"/>
    <mergeCell ref="I79:K79"/>
    <mergeCell ref="AL79:AN79"/>
    <mergeCell ref="O76:Q76"/>
    <mergeCell ref="U76:W76"/>
    <mergeCell ref="O79:Q79"/>
    <mergeCell ref="U79:W79"/>
    <mergeCell ref="AA76:AC76"/>
    <mergeCell ref="AG76:AI76"/>
    <mergeCell ref="AA79:AC79"/>
    <mergeCell ref="AG79:AI79"/>
    <mergeCell ref="C73:E73"/>
    <mergeCell ref="I73:K73"/>
    <mergeCell ref="AL73:AN73"/>
    <mergeCell ref="C74:E74"/>
    <mergeCell ref="I74:K74"/>
    <mergeCell ref="AL74:AN74"/>
    <mergeCell ref="O73:Q73"/>
    <mergeCell ref="U73:W73"/>
    <mergeCell ref="O74:Q74"/>
    <mergeCell ref="U74:W74"/>
    <mergeCell ref="AA73:AC73"/>
    <mergeCell ref="AG73:AI73"/>
    <mergeCell ref="AA74:AC74"/>
    <mergeCell ref="AG74:AI74"/>
    <mergeCell ref="C69:E69"/>
    <mergeCell ref="I69:K69"/>
    <mergeCell ref="AL69:AN69"/>
    <mergeCell ref="C72:E72"/>
    <mergeCell ref="I72:K72"/>
    <mergeCell ref="AL72:AN72"/>
    <mergeCell ref="O69:Q69"/>
    <mergeCell ref="U69:W69"/>
    <mergeCell ref="O72:Q72"/>
    <mergeCell ref="U72:W72"/>
    <mergeCell ref="AA69:AC69"/>
    <mergeCell ref="AG69:AI69"/>
    <mergeCell ref="AA72:AC72"/>
    <mergeCell ref="AG72:AI72"/>
    <mergeCell ref="C66:E66"/>
    <mergeCell ref="I66:K66"/>
    <mergeCell ref="AL66:AN66"/>
    <mergeCell ref="C67:E67"/>
    <mergeCell ref="I67:K67"/>
    <mergeCell ref="AL67:AN67"/>
    <mergeCell ref="O66:Q66"/>
    <mergeCell ref="U66:W66"/>
    <mergeCell ref="O67:Q67"/>
    <mergeCell ref="U67:W67"/>
    <mergeCell ref="AA66:AC66"/>
    <mergeCell ref="AG66:AI66"/>
    <mergeCell ref="AA67:AC67"/>
    <mergeCell ref="AG67:AI67"/>
    <mergeCell ref="C62:E62"/>
    <mergeCell ref="I62:K62"/>
    <mergeCell ref="AL62:AN62"/>
    <mergeCell ref="C65:E65"/>
    <mergeCell ref="I65:K65"/>
    <mergeCell ref="AL65:AN65"/>
    <mergeCell ref="O62:Q62"/>
    <mergeCell ref="U62:W62"/>
    <mergeCell ref="O65:Q65"/>
    <mergeCell ref="U65:W65"/>
    <mergeCell ref="AA62:AC62"/>
    <mergeCell ref="AG62:AI62"/>
    <mergeCell ref="AA65:AC65"/>
    <mergeCell ref="AG65:AI65"/>
    <mergeCell ref="C59:E59"/>
    <mergeCell ref="I59:K59"/>
    <mergeCell ref="AL59:AN59"/>
    <mergeCell ref="C60:E60"/>
    <mergeCell ref="I60:K60"/>
    <mergeCell ref="AL60:AN60"/>
    <mergeCell ref="O59:Q59"/>
    <mergeCell ref="U59:W59"/>
    <mergeCell ref="O60:Q60"/>
    <mergeCell ref="U60:W60"/>
    <mergeCell ref="AA59:AC59"/>
    <mergeCell ref="AG59:AI59"/>
    <mergeCell ref="AA60:AC60"/>
    <mergeCell ref="AG60:AI60"/>
    <mergeCell ref="C55:E55"/>
    <mergeCell ref="I55:K55"/>
    <mergeCell ref="AL55:AN55"/>
    <mergeCell ref="C58:E58"/>
    <mergeCell ref="I58:K58"/>
    <mergeCell ref="AL58:AN58"/>
    <mergeCell ref="O55:Q55"/>
    <mergeCell ref="U55:W55"/>
    <mergeCell ref="O58:Q58"/>
    <mergeCell ref="U58:W58"/>
    <mergeCell ref="AA55:AC55"/>
    <mergeCell ref="AG55:AI55"/>
    <mergeCell ref="AA58:AC58"/>
    <mergeCell ref="AG58:AI58"/>
    <mergeCell ref="C52:E52"/>
    <mergeCell ref="I52:K52"/>
    <mergeCell ref="AL52:AN52"/>
    <mergeCell ref="C53:E53"/>
    <mergeCell ref="I53:K53"/>
    <mergeCell ref="AL53:AN53"/>
    <mergeCell ref="O52:Q52"/>
    <mergeCell ref="U52:W52"/>
    <mergeCell ref="O53:Q53"/>
    <mergeCell ref="U53:W53"/>
    <mergeCell ref="AA52:AC52"/>
    <mergeCell ref="AG52:AI52"/>
    <mergeCell ref="AA53:AC53"/>
    <mergeCell ref="AG53:AI53"/>
    <mergeCell ref="C48:E48"/>
    <mergeCell ref="I48:K48"/>
    <mergeCell ref="AL48:AN48"/>
    <mergeCell ref="C51:E51"/>
    <mergeCell ref="I51:K51"/>
    <mergeCell ref="AL51:AN51"/>
    <mergeCell ref="O48:Q48"/>
    <mergeCell ref="U48:W48"/>
    <mergeCell ref="O51:Q51"/>
    <mergeCell ref="U51:W51"/>
    <mergeCell ref="AA48:AC48"/>
    <mergeCell ref="AG48:AI48"/>
    <mergeCell ref="AA51:AC51"/>
    <mergeCell ref="AG51:AI51"/>
    <mergeCell ref="C45:E45"/>
    <mergeCell ref="I45:K45"/>
    <mergeCell ref="AL45:AN45"/>
    <mergeCell ref="C46:E46"/>
    <mergeCell ref="I46:K46"/>
    <mergeCell ref="AL46:AN46"/>
    <mergeCell ref="O45:Q45"/>
    <mergeCell ref="U45:W45"/>
    <mergeCell ref="O46:Q46"/>
    <mergeCell ref="U46:W46"/>
    <mergeCell ref="AA45:AC45"/>
    <mergeCell ref="AG45:AI45"/>
    <mergeCell ref="AA46:AC46"/>
    <mergeCell ref="AG46:AI46"/>
    <mergeCell ref="C41:E41"/>
    <mergeCell ref="I41:K41"/>
    <mergeCell ref="AL41:AN41"/>
    <mergeCell ref="C44:E44"/>
    <mergeCell ref="I44:K44"/>
    <mergeCell ref="AL44:AN44"/>
    <mergeCell ref="O41:Q41"/>
    <mergeCell ref="U41:W41"/>
    <mergeCell ref="O44:Q44"/>
    <mergeCell ref="U44:W44"/>
    <mergeCell ref="AA44:AC44"/>
    <mergeCell ref="AG44:AI44"/>
    <mergeCell ref="AA41:AC41"/>
    <mergeCell ref="AG41:AI41"/>
    <mergeCell ref="C38:E38"/>
    <mergeCell ref="I38:K38"/>
    <mergeCell ref="AL38:AN38"/>
    <mergeCell ref="C39:E39"/>
    <mergeCell ref="I39:K39"/>
    <mergeCell ref="AL39:AN39"/>
    <mergeCell ref="O38:Q38"/>
    <mergeCell ref="U38:W38"/>
    <mergeCell ref="O39:Q39"/>
    <mergeCell ref="U39:W39"/>
    <mergeCell ref="AA38:AC38"/>
    <mergeCell ref="AG38:AI38"/>
    <mergeCell ref="AA39:AC39"/>
    <mergeCell ref="AG39:AI39"/>
    <mergeCell ref="AL35:AN35"/>
    <mergeCell ref="C37:E37"/>
    <mergeCell ref="I37:K37"/>
    <mergeCell ref="AL37:AN37"/>
    <mergeCell ref="C32:E32"/>
    <mergeCell ref="I32:K32"/>
    <mergeCell ref="AL32:AN32"/>
    <mergeCell ref="C34:E34"/>
    <mergeCell ref="I34:K34"/>
    <mergeCell ref="O32:Q32"/>
    <mergeCell ref="U32:W32"/>
    <mergeCell ref="O34:Q34"/>
    <mergeCell ref="U34:W34"/>
    <mergeCell ref="O37:Q37"/>
    <mergeCell ref="U37:W37"/>
    <mergeCell ref="AA32:AC32"/>
    <mergeCell ref="AG32:AI32"/>
    <mergeCell ref="AA34:AC34"/>
    <mergeCell ref="AG34:AI34"/>
    <mergeCell ref="AA37:AC37"/>
    <mergeCell ref="AG37:AI37"/>
    <mergeCell ref="AA20:AC20"/>
    <mergeCell ref="AG20:AI20"/>
    <mergeCell ref="C30:E30"/>
    <mergeCell ref="I30:K30"/>
    <mergeCell ref="AL30:AN30"/>
    <mergeCell ref="C31:E31"/>
    <mergeCell ref="I31:K31"/>
    <mergeCell ref="AL31:AN31"/>
    <mergeCell ref="O30:Q30"/>
    <mergeCell ref="U30:W30"/>
    <mergeCell ref="O31:Q31"/>
    <mergeCell ref="U31:W31"/>
    <mergeCell ref="AA30:AC30"/>
    <mergeCell ref="AG30:AI30"/>
    <mergeCell ref="AA31:AC31"/>
    <mergeCell ref="AG31:AI31"/>
    <mergeCell ref="C25:E25"/>
    <mergeCell ref="I25:K25"/>
    <mergeCell ref="AL25:AN25"/>
    <mergeCell ref="C27:E27"/>
    <mergeCell ref="I27:K27"/>
    <mergeCell ref="AL27:AN27"/>
    <mergeCell ref="O25:Q25"/>
    <mergeCell ref="U25:W25"/>
    <mergeCell ref="O27:Q27"/>
    <mergeCell ref="U27:W27"/>
    <mergeCell ref="AA25:AC25"/>
    <mergeCell ref="AG25:AI25"/>
    <mergeCell ref="AA27:AC27"/>
    <mergeCell ref="AG27:AI27"/>
    <mergeCell ref="O13:Q13"/>
    <mergeCell ref="U13:W13"/>
    <mergeCell ref="AA11:AC11"/>
    <mergeCell ref="AG11:AI11"/>
    <mergeCell ref="AA13:AC13"/>
    <mergeCell ref="AG13:AI13"/>
    <mergeCell ref="C23:E23"/>
    <mergeCell ref="I23:K23"/>
    <mergeCell ref="AL23:AN23"/>
    <mergeCell ref="C24:E24"/>
    <mergeCell ref="I24:K24"/>
    <mergeCell ref="AL24:AN24"/>
    <mergeCell ref="O23:Q23"/>
    <mergeCell ref="U23:W23"/>
    <mergeCell ref="O24:Q24"/>
    <mergeCell ref="U24:W24"/>
    <mergeCell ref="AA23:AC23"/>
    <mergeCell ref="AG23:AI23"/>
    <mergeCell ref="AA24:AC24"/>
    <mergeCell ref="AG24:AI24"/>
    <mergeCell ref="C18:E18"/>
    <mergeCell ref="I18:K18"/>
    <mergeCell ref="AL18:AN18"/>
    <mergeCell ref="C20:E20"/>
    <mergeCell ref="I20:K20"/>
    <mergeCell ref="AL20:AN20"/>
    <mergeCell ref="O18:Q18"/>
    <mergeCell ref="U18:W18"/>
    <mergeCell ref="O20:Q20"/>
    <mergeCell ref="U20:W20"/>
    <mergeCell ref="AA18:AC18"/>
    <mergeCell ref="AG18:AI18"/>
    <mergeCell ref="I6:K6"/>
    <mergeCell ref="AL6:AN6"/>
    <mergeCell ref="O4:Q4"/>
    <mergeCell ref="U4:W4"/>
    <mergeCell ref="O6:Q6"/>
    <mergeCell ref="U6:W6"/>
    <mergeCell ref="AA4:AC4"/>
    <mergeCell ref="AG4:AI4"/>
    <mergeCell ref="AA6:AC6"/>
    <mergeCell ref="AG6:AI6"/>
    <mergeCell ref="C16:E16"/>
    <mergeCell ref="I16:K16"/>
    <mergeCell ref="AL16:AN16"/>
    <mergeCell ref="C17:E17"/>
    <mergeCell ref="I17:K17"/>
    <mergeCell ref="AL17:AN17"/>
    <mergeCell ref="O16:Q16"/>
    <mergeCell ref="U16:W16"/>
    <mergeCell ref="O17:Q17"/>
    <mergeCell ref="U17:W17"/>
    <mergeCell ref="AA16:AC16"/>
    <mergeCell ref="AG16:AI16"/>
    <mergeCell ref="AA17:AC17"/>
    <mergeCell ref="AG17:AI17"/>
    <mergeCell ref="C11:E11"/>
    <mergeCell ref="I11:K11"/>
    <mergeCell ref="AL11:AN11"/>
    <mergeCell ref="C13:E13"/>
    <mergeCell ref="I13:K13"/>
    <mergeCell ref="AL13:AN13"/>
    <mergeCell ref="O11:Q11"/>
    <mergeCell ref="U11:W11"/>
    <mergeCell ref="C2:E2"/>
    <mergeCell ref="I2:K2"/>
    <mergeCell ref="AL2:AN2"/>
    <mergeCell ref="C3:E3"/>
    <mergeCell ref="I3:K3"/>
    <mergeCell ref="AL3:AN3"/>
    <mergeCell ref="O2:Q2"/>
    <mergeCell ref="U2:W2"/>
    <mergeCell ref="O3:Q3"/>
    <mergeCell ref="U3:W3"/>
    <mergeCell ref="AA2:AC2"/>
    <mergeCell ref="AG2:AI2"/>
    <mergeCell ref="AA3:AC3"/>
    <mergeCell ref="AG3:AI3"/>
    <mergeCell ref="C10:E10"/>
    <mergeCell ref="I10:K10"/>
    <mergeCell ref="AL10:AN10"/>
    <mergeCell ref="O9:Q9"/>
    <mergeCell ref="U9:W9"/>
    <mergeCell ref="O10:Q10"/>
    <mergeCell ref="U10:W10"/>
    <mergeCell ref="AA9:AC9"/>
    <mergeCell ref="AG9:AI9"/>
    <mergeCell ref="AA10:AC10"/>
    <mergeCell ref="AG10:AI10"/>
    <mergeCell ref="C9:E9"/>
    <mergeCell ref="I9:K9"/>
    <mergeCell ref="AL9:AN9"/>
    <mergeCell ref="C4:E4"/>
    <mergeCell ref="I4:K4"/>
    <mergeCell ref="AL4:AN4"/>
    <mergeCell ref="C6:E6"/>
  </mergeCells>
  <phoneticPr fontId="1"/>
  <printOptions horizontalCentered="1" verticalCentered="1"/>
  <pageMargins left="0" right="0" top="0" bottom="0" header="0.31496062992125984" footer="0.31496062992125984"/>
  <pageSetup paperSize="9" scale="79" pageOrder="overThenDown" orientation="portrait" horizontalDpi="4294967293" r:id="rId1"/>
  <rowBreaks count="7" manualBreakCount="7">
    <brk id="35" max="35" man="1"/>
    <brk id="70" max="35" man="1"/>
    <brk id="105" max="35" man="1"/>
    <brk id="140" max="16383" man="1"/>
    <brk id="175" max="35" man="1"/>
    <brk id="210" max="16383" man="1"/>
    <brk id="245" max="35" man="1"/>
  </rowBreaks>
  <colBreaks count="2" manualBreakCount="2">
    <brk id="12" max="244" man="1"/>
    <brk id="24" max="24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J49"/>
  <sheetViews>
    <sheetView showGridLines="0" view="pageBreakPreview" zoomScaleNormal="100" zoomScaleSheetLayoutView="100" workbookViewId="0">
      <selection activeCell="AC6" sqref="AC6:AJ6"/>
    </sheetView>
  </sheetViews>
  <sheetFormatPr defaultColWidth="9" defaultRowHeight="13.5" x14ac:dyDescent="0.15"/>
  <cols>
    <col min="1" max="1" width="5.625" style="28" customWidth="1"/>
    <col min="2" max="2" width="9" style="29"/>
    <col min="3" max="3" width="24.625" style="29" customWidth="1"/>
    <col min="4" max="4" width="6.625" style="29" customWidth="1"/>
    <col min="5" max="6" width="5.625" style="28" customWidth="1"/>
    <col min="7" max="7" width="9" style="29"/>
    <col min="8" max="8" width="24.625" style="29" customWidth="1"/>
    <col min="9" max="9" width="6.625" style="29" customWidth="1"/>
    <col min="10" max="10" width="5.625" style="28" customWidth="1"/>
    <col min="11" max="16384" width="9" style="28"/>
  </cols>
  <sheetData>
    <row r="1" spans="1:10" ht="9.9499999999999993" customHeight="1" x14ac:dyDescent="0.15"/>
    <row r="2" spans="1:10" ht="15" customHeight="1" x14ac:dyDescent="0.15">
      <c r="A2" s="85"/>
      <c r="B2" s="40"/>
      <c r="C2" s="40"/>
      <c r="D2" s="40"/>
      <c r="E2" s="85"/>
      <c r="F2" s="86"/>
      <c r="G2" s="40"/>
      <c r="H2" s="40"/>
      <c r="I2" s="40"/>
      <c r="J2" s="85"/>
    </row>
    <row r="3" spans="1:10" ht="26.1" customHeight="1" x14ac:dyDescent="0.15">
      <c r="A3" s="85"/>
      <c r="B3" s="32" t="s">
        <v>31</v>
      </c>
      <c r="C3" s="708" t="str">
        <f>IF('申込一覧表（男子）'!S17="○","４　　×　１００　　　　　ｍＲ","低学年4*100")</f>
        <v>低学年4*100</v>
      </c>
      <c r="D3" s="709"/>
      <c r="E3" s="40"/>
      <c r="F3" s="86"/>
      <c r="G3" s="32" t="s">
        <v>31</v>
      </c>
      <c r="H3" s="708" t="s">
        <v>37</v>
      </c>
      <c r="I3" s="709"/>
      <c r="J3" s="85"/>
    </row>
    <row r="4" spans="1:10" ht="17.25" x14ac:dyDescent="0.15">
      <c r="A4" s="85"/>
      <c r="B4" s="32" t="s">
        <v>32</v>
      </c>
      <c r="C4" s="710">
        <f>'番編用リスト（男子）'!BU17</f>
        <v>0</v>
      </c>
      <c r="D4" s="710"/>
      <c r="E4" s="40"/>
      <c r="F4" s="86"/>
      <c r="G4" s="32" t="s">
        <v>32</v>
      </c>
      <c r="H4" s="710">
        <f>'番編用リスト（男子）'!CD17</f>
        <v>0</v>
      </c>
      <c r="I4" s="710"/>
      <c r="J4" s="85"/>
    </row>
    <row r="5" spans="1:10" ht="26.1" customHeight="1" x14ac:dyDescent="0.15">
      <c r="A5" s="85"/>
      <c r="B5" s="32" t="s">
        <v>33</v>
      </c>
      <c r="C5" s="32" t="s">
        <v>34</v>
      </c>
      <c r="D5" s="32" t="s">
        <v>3</v>
      </c>
      <c r="E5" s="40"/>
      <c r="F5" s="86"/>
      <c r="G5" s="32" t="s">
        <v>33</v>
      </c>
      <c r="H5" s="32" t="s">
        <v>34</v>
      </c>
      <c r="I5" s="32" t="s">
        <v>3</v>
      </c>
      <c r="J5" s="85"/>
    </row>
    <row r="6" spans="1:10" ht="17.25" x14ac:dyDescent="0.15">
      <c r="A6" s="85"/>
      <c r="B6" s="87" t="str">
        <f>'番編用リスト（男子）'!BU18</f>
        <v/>
      </c>
      <c r="C6" s="87" t="str">
        <f>'番編用リスト（男子）'!BV18</f>
        <v/>
      </c>
      <c r="D6" s="87" t="str">
        <f>'番編用リスト（男子）'!BW18</f>
        <v/>
      </c>
      <c r="E6" s="85"/>
      <c r="F6" s="86"/>
      <c r="G6" s="87" t="str">
        <f>'番編用リスト（男子）'!CD18</f>
        <v/>
      </c>
      <c r="H6" s="87" t="str">
        <f>'番編用リスト（男子）'!CE18</f>
        <v/>
      </c>
      <c r="I6" s="87" t="str">
        <f>'番編用リスト（男子）'!CF18</f>
        <v/>
      </c>
      <c r="J6" s="85"/>
    </row>
    <row r="7" spans="1:10" ht="17.25" x14ac:dyDescent="0.15">
      <c r="A7" s="85"/>
      <c r="B7" s="87" t="str">
        <f>'番編用リスト（男子）'!BU19</f>
        <v/>
      </c>
      <c r="C7" s="87" t="str">
        <f>'番編用リスト（男子）'!BV19</f>
        <v/>
      </c>
      <c r="D7" s="87" t="str">
        <f>'番編用リスト（男子）'!BW19</f>
        <v/>
      </c>
      <c r="E7" s="85"/>
      <c r="F7" s="86"/>
      <c r="G7" s="87" t="str">
        <f>'番編用リスト（男子）'!CD19</f>
        <v/>
      </c>
      <c r="H7" s="87" t="str">
        <f>'番編用リスト（男子）'!CE19</f>
        <v/>
      </c>
      <c r="I7" s="87" t="str">
        <f>'番編用リスト（男子）'!CF19</f>
        <v/>
      </c>
      <c r="J7" s="85"/>
    </row>
    <row r="8" spans="1:10" ht="17.25" x14ac:dyDescent="0.15">
      <c r="A8" s="85"/>
      <c r="B8" s="87" t="str">
        <f>'番編用リスト（男子）'!BU20</f>
        <v/>
      </c>
      <c r="C8" s="87" t="str">
        <f>'番編用リスト（男子）'!BV20</f>
        <v/>
      </c>
      <c r="D8" s="87" t="str">
        <f>'番編用リスト（男子）'!BW20</f>
        <v/>
      </c>
      <c r="E8" s="85"/>
      <c r="F8" s="86"/>
      <c r="G8" s="87" t="str">
        <f>'番編用リスト（男子）'!CD20</f>
        <v/>
      </c>
      <c r="H8" s="87" t="str">
        <f>'番編用リスト（男子）'!CE20</f>
        <v/>
      </c>
      <c r="I8" s="87" t="str">
        <f>'番編用リスト（男子）'!CF20</f>
        <v/>
      </c>
      <c r="J8" s="85"/>
    </row>
    <row r="9" spans="1:10" ht="17.25" x14ac:dyDescent="0.15">
      <c r="A9" s="85"/>
      <c r="B9" s="87" t="str">
        <f>'番編用リスト（男子）'!BU21</f>
        <v/>
      </c>
      <c r="C9" s="87" t="str">
        <f>'番編用リスト（男子）'!BV21</f>
        <v/>
      </c>
      <c r="D9" s="87" t="str">
        <f>'番編用リスト（男子）'!BW21</f>
        <v/>
      </c>
      <c r="E9" s="85"/>
      <c r="F9" s="86"/>
      <c r="G9" s="87" t="str">
        <f>'番編用リスト（男子）'!CD21</f>
        <v/>
      </c>
      <c r="H9" s="87" t="str">
        <f>'番編用リスト（男子）'!CE21</f>
        <v/>
      </c>
      <c r="I9" s="87" t="str">
        <f>'番編用リスト（男子）'!CF21</f>
        <v/>
      </c>
      <c r="J9" s="85"/>
    </row>
    <row r="10" spans="1:10" ht="17.25" x14ac:dyDescent="0.15">
      <c r="A10" s="85"/>
      <c r="B10" s="87" t="str">
        <f>'番編用リスト（男子）'!BU22</f>
        <v/>
      </c>
      <c r="C10" s="87" t="str">
        <f>'番編用リスト（男子）'!BV22</f>
        <v/>
      </c>
      <c r="D10" s="87" t="str">
        <f>'番編用リスト（男子）'!BW22</f>
        <v/>
      </c>
      <c r="E10" s="85"/>
      <c r="F10" s="86"/>
      <c r="G10" s="87" t="str">
        <f>'番編用リスト（男子）'!CD22</f>
        <v/>
      </c>
      <c r="H10" s="87" t="str">
        <f>'番編用リスト（男子）'!CE22</f>
        <v/>
      </c>
      <c r="I10" s="87" t="str">
        <f>'番編用リスト（男子）'!CF22</f>
        <v/>
      </c>
      <c r="J10" s="85"/>
    </row>
    <row r="11" spans="1:10" ht="17.25" x14ac:dyDescent="0.15">
      <c r="A11" s="85"/>
      <c r="B11" s="87" t="str">
        <f>'番編用リスト（男子）'!BU23</f>
        <v/>
      </c>
      <c r="C11" s="87" t="str">
        <f>'番編用リスト（男子）'!BV23</f>
        <v/>
      </c>
      <c r="D11" s="87" t="str">
        <f>'番編用リスト（男子）'!BW23</f>
        <v/>
      </c>
      <c r="E11" s="85"/>
      <c r="F11" s="86"/>
      <c r="G11" s="87" t="str">
        <f>'番編用リスト（男子）'!CD23</f>
        <v/>
      </c>
      <c r="H11" s="87" t="str">
        <f>'番編用リスト（男子）'!CE23</f>
        <v/>
      </c>
      <c r="I11" s="87" t="str">
        <f>'番編用リスト（男子）'!CF23</f>
        <v/>
      </c>
      <c r="J11" s="85"/>
    </row>
    <row r="12" spans="1:10" ht="18.75" x14ac:dyDescent="0.15">
      <c r="A12" s="85"/>
      <c r="B12" s="32" t="s">
        <v>30</v>
      </c>
      <c r="C12" s="711">
        <f>'番編用リスト（男子）'!BV17</f>
        <v>0</v>
      </c>
      <c r="D12" s="711"/>
      <c r="E12" s="40"/>
      <c r="F12" s="86"/>
      <c r="G12" s="32" t="s">
        <v>30</v>
      </c>
      <c r="H12" s="711">
        <f>'番編用リスト（男子）'!CE17</f>
        <v>0</v>
      </c>
      <c r="I12" s="711"/>
      <c r="J12" s="85"/>
    </row>
    <row r="13" spans="1:10" ht="15" customHeight="1" x14ac:dyDescent="0.15">
      <c r="A13" s="88"/>
      <c r="B13" s="89"/>
      <c r="C13" s="89"/>
      <c r="D13" s="89"/>
      <c r="E13" s="88"/>
      <c r="F13" s="90"/>
      <c r="G13" s="89"/>
      <c r="H13" s="89"/>
      <c r="I13" s="89"/>
      <c r="J13" s="88"/>
    </row>
    <row r="14" spans="1:10" ht="15" customHeight="1" x14ac:dyDescent="0.15">
      <c r="A14" s="91"/>
      <c r="B14" s="92"/>
      <c r="C14" s="92"/>
      <c r="D14" s="92"/>
      <c r="E14" s="91"/>
      <c r="F14" s="93"/>
      <c r="G14" s="92"/>
      <c r="H14" s="92"/>
      <c r="I14" s="92"/>
      <c r="J14" s="91"/>
    </row>
    <row r="15" spans="1:10" ht="26.1" customHeight="1" x14ac:dyDescent="0.15">
      <c r="A15" s="85"/>
      <c r="B15" s="32" t="s">
        <v>31</v>
      </c>
      <c r="C15" s="708" t="s">
        <v>36</v>
      </c>
      <c r="D15" s="709"/>
      <c r="E15" s="40"/>
      <c r="F15" s="86"/>
      <c r="G15" s="32" t="s">
        <v>31</v>
      </c>
      <c r="H15" s="708" t="s">
        <v>37</v>
      </c>
      <c r="I15" s="709"/>
      <c r="J15" s="85"/>
    </row>
    <row r="16" spans="1:10" ht="17.25" x14ac:dyDescent="0.15">
      <c r="A16" s="85"/>
      <c r="B16" s="32" t="s">
        <v>32</v>
      </c>
      <c r="C16" s="710" t="str">
        <f>'番編用リスト（男子）'!BU24</f>
        <v>0Ｂ</v>
      </c>
      <c r="D16" s="710"/>
      <c r="E16" s="40"/>
      <c r="F16" s="86"/>
      <c r="G16" s="32" t="s">
        <v>32</v>
      </c>
      <c r="H16" s="710" t="str">
        <f>'番編用リスト（男子）'!CD24</f>
        <v>0※Ｂ</v>
      </c>
      <c r="I16" s="710"/>
      <c r="J16" s="85"/>
    </row>
    <row r="17" spans="1:10" ht="26.1" customHeight="1" x14ac:dyDescent="0.15">
      <c r="A17" s="85"/>
      <c r="B17" s="32" t="s">
        <v>33</v>
      </c>
      <c r="C17" s="32" t="s">
        <v>34</v>
      </c>
      <c r="D17" s="32" t="s">
        <v>3</v>
      </c>
      <c r="E17" s="40"/>
      <c r="F17" s="86"/>
      <c r="G17" s="32" t="s">
        <v>33</v>
      </c>
      <c r="H17" s="32" t="s">
        <v>34</v>
      </c>
      <c r="I17" s="32" t="s">
        <v>3</v>
      </c>
      <c r="J17" s="85"/>
    </row>
    <row r="18" spans="1:10" ht="17.25" x14ac:dyDescent="0.15">
      <c r="A18" s="85"/>
      <c r="B18" s="87" t="str">
        <f>'番編用リスト（男子）'!BU25</f>
        <v/>
      </c>
      <c r="C18" s="87" t="str">
        <f>'番編用リスト（男子）'!BV25</f>
        <v/>
      </c>
      <c r="D18" s="87" t="str">
        <f>'番編用リスト（男子）'!BW25</f>
        <v/>
      </c>
      <c r="E18" s="85"/>
      <c r="F18" s="86"/>
      <c r="G18" s="87" t="str">
        <f>'番編用リスト（男子）'!CD25</f>
        <v/>
      </c>
      <c r="H18" s="87" t="str">
        <f>'番編用リスト（男子）'!CE25</f>
        <v/>
      </c>
      <c r="I18" s="87" t="str">
        <f>'番編用リスト（男子）'!CF25</f>
        <v/>
      </c>
      <c r="J18" s="85"/>
    </row>
    <row r="19" spans="1:10" ht="17.25" x14ac:dyDescent="0.15">
      <c r="A19" s="85"/>
      <c r="B19" s="87" t="str">
        <f>'番編用リスト（男子）'!BU26</f>
        <v/>
      </c>
      <c r="C19" s="87" t="str">
        <f>'番編用リスト（男子）'!BV26</f>
        <v/>
      </c>
      <c r="D19" s="87" t="str">
        <f>'番編用リスト（男子）'!BW26</f>
        <v/>
      </c>
      <c r="E19" s="85"/>
      <c r="F19" s="86"/>
      <c r="G19" s="87" t="str">
        <f>'番編用リスト（男子）'!CD26</f>
        <v/>
      </c>
      <c r="H19" s="87" t="str">
        <f>'番編用リスト（男子）'!CE26</f>
        <v/>
      </c>
      <c r="I19" s="87" t="str">
        <f>'番編用リスト（男子）'!CF26</f>
        <v/>
      </c>
      <c r="J19" s="85"/>
    </row>
    <row r="20" spans="1:10" ht="17.25" x14ac:dyDescent="0.15">
      <c r="A20" s="85"/>
      <c r="B20" s="87" t="str">
        <f>'番編用リスト（男子）'!BU27</f>
        <v/>
      </c>
      <c r="C20" s="87" t="str">
        <f>'番編用リスト（男子）'!BV27</f>
        <v/>
      </c>
      <c r="D20" s="87" t="str">
        <f>'番編用リスト（男子）'!BW27</f>
        <v/>
      </c>
      <c r="E20" s="85"/>
      <c r="F20" s="86"/>
      <c r="G20" s="87" t="str">
        <f>'番編用リスト（男子）'!CD27</f>
        <v/>
      </c>
      <c r="H20" s="87" t="str">
        <f>'番編用リスト（男子）'!CE27</f>
        <v/>
      </c>
      <c r="I20" s="87" t="str">
        <f>'番編用リスト（男子）'!CF27</f>
        <v/>
      </c>
      <c r="J20" s="85"/>
    </row>
    <row r="21" spans="1:10" ht="17.25" x14ac:dyDescent="0.15">
      <c r="A21" s="85"/>
      <c r="B21" s="87" t="str">
        <f>'番編用リスト（男子）'!BU28</f>
        <v/>
      </c>
      <c r="C21" s="87" t="str">
        <f>'番編用リスト（男子）'!BV28</f>
        <v/>
      </c>
      <c r="D21" s="87" t="str">
        <f>'番編用リスト（男子）'!BW28</f>
        <v/>
      </c>
      <c r="E21" s="85"/>
      <c r="F21" s="86"/>
      <c r="G21" s="87" t="str">
        <f>'番編用リスト（男子）'!CD28</f>
        <v/>
      </c>
      <c r="H21" s="87" t="str">
        <f>'番編用リスト（男子）'!CE28</f>
        <v/>
      </c>
      <c r="I21" s="87" t="str">
        <f>'番編用リスト（男子）'!CF28</f>
        <v/>
      </c>
      <c r="J21" s="85"/>
    </row>
    <row r="22" spans="1:10" ht="17.25" x14ac:dyDescent="0.15">
      <c r="A22" s="85"/>
      <c r="B22" s="87" t="str">
        <f>'番編用リスト（男子）'!BU29</f>
        <v/>
      </c>
      <c r="C22" s="87" t="str">
        <f>'番編用リスト（男子）'!BV29</f>
        <v/>
      </c>
      <c r="D22" s="87" t="str">
        <f>'番編用リスト（男子）'!BW29</f>
        <v/>
      </c>
      <c r="E22" s="85"/>
      <c r="F22" s="86"/>
      <c r="G22" s="87" t="str">
        <f>'番編用リスト（男子）'!CD29</f>
        <v/>
      </c>
      <c r="H22" s="87" t="str">
        <f>'番編用リスト（男子）'!CE29</f>
        <v/>
      </c>
      <c r="I22" s="87" t="str">
        <f>'番編用リスト（男子）'!CF29</f>
        <v/>
      </c>
      <c r="J22" s="85"/>
    </row>
    <row r="23" spans="1:10" ht="17.25" x14ac:dyDescent="0.15">
      <c r="A23" s="85"/>
      <c r="B23" s="87" t="str">
        <f>'番編用リスト（男子）'!BU30</f>
        <v/>
      </c>
      <c r="C23" s="87" t="str">
        <f>'番編用リスト（男子）'!BV30</f>
        <v/>
      </c>
      <c r="D23" s="87" t="str">
        <f>'番編用リスト（男子）'!BW30</f>
        <v/>
      </c>
      <c r="E23" s="85"/>
      <c r="F23" s="86"/>
      <c r="G23" s="87" t="str">
        <f>'番編用リスト（男子）'!CD30</f>
        <v/>
      </c>
      <c r="H23" s="87" t="str">
        <f>'番編用リスト（男子）'!CE30</f>
        <v/>
      </c>
      <c r="I23" s="87" t="str">
        <f>'番編用リスト（男子）'!CF30</f>
        <v/>
      </c>
      <c r="J23" s="85"/>
    </row>
    <row r="24" spans="1:10" ht="18.75" x14ac:dyDescent="0.15">
      <c r="A24" s="85"/>
      <c r="B24" s="32" t="s">
        <v>30</v>
      </c>
      <c r="C24" s="711">
        <f>'番編用リスト（男子）'!BV24</f>
        <v>0</v>
      </c>
      <c r="D24" s="711"/>
      <c r="E24" s="40"/>
      <c r="F24" s="86"/>
      <c r="G24" s="32" t="s">
        <v>30</v>
      </c>
      <c r="H24" s="711">
        <f>'番編用リスト（男子）'!CE24</f>
        <v>0</v>
      </c>
      <c r="I24" s="711"/>
      <c r="J24" s="85"/>
    </row>
    <row r="25" spans="1:10" ht="15" customHeight="1" x14ac:dyDescent="0.15">
      <c r="A25" s="88"/>
      <c r="B25" s="89"/>
      <c r="C25" s="89"/>
      <c r="D25" s="89"/>
      <c r="E25" s="88"/>
      <c r="F25" s="90"/>
      <c r="G25" s="89"/>
      <c r="H25" s="89"/>
      <c r="I25" s="89"/>
      <c r="J25" s="88"/>
    </row>
    <row r="26" spans="1:10" ht="15" customHeight="1" x14ac:dyDescent="0.15">
      <c r="A26" s="91"/>
      <c r="B26" s="92"/>
      <c r="C26" s="92"/>
      <c r="D26" s="92"/>
      <c r="E26" s="91"/>
      <c r="F26" s="93"/>
      <c r="G26" s="92"/>
      <c r="H26" s="92"/>
      <c r="I26" s="92"/>
      <c r="J26" s="91"/>
    </row>
    <row r="27" spans="1:10" ht="26.1" customHeight="1" x14ac:dyDescent="0.15">
      <c r="A27" s="85"/>
      <c r="B27" s="32" t="s">
        <v>31</v>
      </c>
      <c r="C27" s="708" t="s">
        <v>36</v>
      </c>
      <c r="D27" s="709"/>
      <c r="E27" s="40"/>
      <c r="F27" s="86"/>
      <c r="G27" s="32" t="s">
        <v>31</v>
      </c>
      <c r="H27" s="708" t="s">
        <v>37</v>
      </c>
      <c r="I27" s="709"/>
      <c r="J27" s="85"/>
    </row>
    <row r="28" spans="1:10" ht="17.25" x14ac:dyDescent="0.15">
      <c r="A28" s="85"/>
      <c r="B28" s="32" t="s">
        <v>32</v>
      </c>
      <c r="C28" s="710" t="str">
        <f>'番編用リスト（男子）'!BU31</f>
        <v>0Ｃ</v>
      </c>
      <c r="D28" s="710"/>
      <c r="E28" s="40"/>
      <c r="F28" s="86"/>
      <c r="G28" s="32" t="s">
        <v>32</v>
      </c>
      <c r="H28" s="710" t="str">
        <f>'番編用リスト（男子）'!CD31</f>
        <v>0※Ｃ</v>
      </c>
      <c r="I28" s="710"/>
      <c r="J28" s="85"/>
    </row>
    <row r="29" spans="1:10" ht="26.1" customHeight="1" x14ac:dyDescent="0.15">
      <c r="A29" s="85"/>
      <c r="B29" s="32" t="s">
        <v>33</v>
      </c>
      <c r="C29" s="32" t="s">
        <v>34</v>
      </c>
      <c r="D29" s="32" t="s">
        <v>3</v>
      </c>
      <c r="E29" s="40"/>
      <c r="F29" s="86"/>
      <c r="G29" s="32" t="s">
        <v>33</v>
      </c>
      <c r="H29" s="32" t="s">
        <v>34</v>
      </c>
      <c r="I29" s="32" t="s">
        <v>3</v>
      </c>
      <c r="J29" s="85"/>
    </row>
    <row r="30" spans="1:10" ht="17.25" x14ac:dyDescent="0.15">
      <c r="A30" s="85"/>
      <c r="B30" s="87" t="str">
        <f>'番編用リスト（男子）'!BU32</f>
        <v/>
      </c>
      <c r="C30" s="87" t="str">
        <f>'番編用リスト（男子）'!BV32</f>
        <v/>
      </c>
      <c r="D30" s="87" t="str">
        <f>'番編用リスト（男子）'!BW32</f>
        <v/>
      </c>
      <c r="E30" s="85"/>
      <c r="F30" s="86"/>
      <c r="G30" s="87" t="str">
        <f>'番編用リスト（男子）'!CD32</f>
        <v/>
      </c>
      <c r="H30" s="87" t="str">
        <f>'番編用リスト（男子）'!CE32</f>
        <v/>
      </c>
      <c r="I30" s="87" t="str">
        <f>'番編用リスト（男子）'!CF32</f>
        <v/>
      </c>
      <c r="J30" s="85"/>
    </row>
    <row r="31" spans="1:10" ht="17.25" x14ac:dyDescent="0.15">
      <c r="A31" s="85"/>
      <c r="B31" s="87" t="str">
        <f>'番編用リスト（男子）'!BU33</f>
        <v/>
      </c>
      <c r="C31" s="87" t="str">
        <f>'番編用リスト（男子）'!BV33</f>
        <v/>
      </c>
      <c r="D31" s="87" t="str">
        <f>'番編用リスト（男子）'!BW33</f>
        <v/>
      </c>
      <c r="E31" s="85"/>
      <c r="F31" s="86"/>
      <c r="G31" s="87" t="str">
        <f>'番編用リスト（男子）'!CD33</f>
        <v/>
      </c>
      <c r="H31" s="87" t="str">
        <f>'番編用リスト（男子）'!CE33</f>
        <v/>
      </c>
      <c r="I31" s="87" t="str">
        <f>'番編用リスト（男子）'!CF33</f>
        <v/>
      </c>
      <c r="J31" s="85"/>
    </row>
    <row r="32" spans="1:10" ht="17.25" x14ac:dyDescent="0.15">
      <c r="A32" s="85"/>
      <c r="B32" s="87" t="str">
        <f>'番編用リスト（男子）'!BU34</f>
        <v/>
      </c>
      <c r="C32" s="87" t="str">
        <f>'番編用リスト（男子）'!BV34</f>
        <v/>
      </c>
      <c r="D32" s="87" t="str">
        <f>'番編用リスト（男子）'!BW34</f>
        <v/>
      </c>
      <c r="E32" s="85"/>
      <c r="F32" s="86"/>
      <c r="G32" s="87" t="str">
        <f>'番編用リスト（男子）'!CD34</f>
        <v/>
      </c>
      <c r="H32" s="87" t="str">
        <f>'番編用リスト（男子）'!CE34</f>
        <v/>
      </c>
      <c r="I32" s="87" t="str">
        <f>'番編用リスト（男子）'!CF34</f>
        <v/>
      </c>
      <c r="J32" s="85"/>
    </row>
    <row r="33" spans="1:10" ht="17.25" x14ac:dyDescent="0.15">
      <c r="A33" s="85"/>
      <c r="B33" s="87" t="str">
        <f>'番編用リスト（男子）'!BU35</f>
        <v/>
      </c>
      <c r="C33" s="87" t="str">
        <f>'番編用リスト（男子）'!BV35</f>
        <v/>
      </c>
      <c r="D33" s="87" t="str">
        <f>'番編用リスト（男子）'!BW35</f>
        <v/>
      </c>
      <c r="E33" s="85"/>
      <c r="F33" s="86"/>
      <c r="G33" s="87" t="str">
        <f>'番編用リスト（男子）'!CD35</f>
        <v/>
      </c>
      <c r="H33" s="87" t="str">
        <f>'番編用リスト（男子）'!CE35</f>
        <v/>
      </c>
      <c r="I33" s="87" t="str">
        <f>'番編用リスト（男子）'!CF35</f>
        <v/>
      </c>
      <c r="J33" s="85"/>
    </row>
    <row r="34" spans="1:10" ht="17.25" x14ac:dyDescent="0.15">
      <c r="A34" s="85"/>
      <c r="B34" s="87" t="str">
        <f>'番編用リスト（男子）'!BU36</f>
        <v/>
      </c>
      <c r="C34" s="87" t="str">
        <f>'番編用リスト（男子）'!BV36</f>
        <v/>
      </c>
      <c r="D34" s="87" t="str">
        <f>'番編用リスト（男子）'!BW36</f>
        <v/>
      </c>
      <c r="E34" s="85"/>
      <c r="F34" s="86"/>
      <c r="G34" s="87" t="str">
        <f>'番編用リスト（男子）'!CD36</f>
        <v/>
      </c>
      <c r="H34" s="87" t="str">
        <f>'番編用リスト（男子）'!CE36</f>
        <v/>
      </c>
      <c r="I34" s="87" t="str">
        <f>'番編用リスト（男子）'!CF36</f>
        <v/>
      </c>
      <c r="J34" s="85"/>
    </row>
    <row r="35" spans="1:10" ht="17.25" x14ac:dyDescent="0.15">
      <c r="A35" s="85"/>
      <c r="B35" s="87" t="str">
        <f>'番編用リスト（男子）'!BU37</f>
        <v/>
      </c>
      <c r="C35" s="87" t="str">
        <f>'番編用リスト（男子）'!BV37</f>
        <v/>
      </c>
      <c r="D35" s="87" t="str">
        <f>'番編用リスト（男子）'!BW37</f>
        <v/>
      </c>
      <c r="E35" s="85"/>
      <c r="F35" s="86"/>
      <c r="G35" s="87" t="str">
        <f>'番編用リスト（男子）'!CD37</f>
        <v/>
      </c>
      <c r="H35" s="87" t="str">
        <f>'番編用リスト（男子）'!CE37</f>
        <v/>
      </c>
      <c r="I35" s="87" t="str">
        <f>'番編用リスト（男子）'!CF37</f>
        <v/>
      </c>
      <c r="J35" s="85"/>
    </row>
    <row r="36" spans="1:10" ht="18.75" x14ac:dyDescent="0.15">
      <c r="A36" s="85"/>
      <c r="B36" s="32" t="s">
        <v>30</v>
      </c>
      <c r="C36" s="711">
        <f>'番編用リスト（男子）'!BV31</f>
        <v>0</v>
      </c>
      <c r="D36" s="711"/>
      <c r="E36" s="40"/>
      <c r="F36" s="86"/>
      <c r="G36" s="32" t="s">
        <v>30</v>
      </c>
      <c r="H36" s="711">
        <f>'番編用リスト（男子）'!CE31</f>
        <v>0</v>
      </c>
      <c r="I36" s="711"/>
      <c r="J36" s="85"/>
    </row>
    <row r="37" spans="1:10" ht="15" customHeight="1" x14ac:dyDescent="0.15">
      <c r="A37" s="85"/>
      <c r="B37" s="40"/>
      <c r="C37" s="40"/>
      <c r="D37" s="40"/>
      <c r="E37" s="85"/>
      <c r="F37" s="86"/>
      <c r="G37" s="40"/>
      <c r="H37" s="40"/>
      <c r="I37" s="40"/>
      <c r="J37" s="85"/>
    </row>
    <row r="38" spans="1:10" ht="15" customHeight="1" x14ac:dyDescent="0.15">
      <c r="A38" s="91"/>
      <c r="B38" s="92"/>
      <c r="C38" s="92"/>
      <c r="D38" s="92"/>
      <c r="E38" s="91"/>
      <c r="F38" s="93"/>
      <c r="G38" s="92"/>
      <c r="H38" s="92"/>
      <c r="I38" s="92"/>
      <c r="J38" s="91"/>
    </row>
    <row r="39" spans="1:10" ht="26.1" customHeight="1" x14ac:dyDescent="0.15">
      <c r="A39" s="85"/>
      <c r="B39" s="32" t="s">
        <v>31</v>
      </c>
      <c r="C39" s="708" t="s">
        <v>36</v>
      </c>
      <c r="D39" s="709"/>
      <c r="E39" s="40"/>
      <c r="F39" s="86"/>
      <c r="G39" s="32" t="s">
        <v>31</v>
      </c>
      <c r="H39" s="708" t="s">
        <v>37</v>
      </c>
      <c r="I39" s="709"/>
      <c r="J39" s="85"/>
    </row>
    <row r="40" spans="1:10" ht="17.25" x14ac:dyDescent="0.15">
      <c r="A40" s="85"/>
      <c r="B40" s="32" t="s">
        <v>32</v>
      </c>
      <c r="C40" s="710" t="str">
        <f>'番編用リスト（男子）'!BU38</f>
        <v>0Ｄ</v>
      </c>
      <c r="D40" s="710"/>
      <c r="E40" s="40"/>
      <c r="F40" s="86"/>
      <c r="G40" s="32" t="s">
        <v>32</v>
      </c>
      <c r="H40" s="710" t="str">
        <f>'番編用リスト（男子）'!CD38</f>
        <v>0※Ｄ</v>
      </c>
      <c r="I40" s="710"/>
      <c r="J40" s="85"/>
    </row>
    <row r="41" spans="1:10" ht="26.1" customHeight="1" x14ac:dyDescent="0.15">
      <c r="A41" s="85"/>
      <c r="B41" s="32" t="s">
        <v>33</v>
      </c>
      <c r="C41" s="32" t="s">
        <v>34</v>
      </c>
      <c r="D41" s="32" t="s">
        <v>3</v>
      </c>
      <c r="E41" s="40"/>
      <c r="F41" s="86"/>
      <c r="G41" s="32" t="s">
        <v>33</v>
      </c>
      <c r="H41" s="32" t="s">
        <v>34</v>
      </c>
      <c r="I41" s="32" t="s">
        <v>3</v>
      </c>
      <c r="J41" s="85"/>
    </row>
    <row r="42" spans="1:10" ht="17.25" x14ac:dyDescent="0.15">
      <c r="A42" s="85"/>
      <c r="B42" s="87" t="str">
        <f>'番編用リスト（男子）'!BU39</f>
        <v/>
      </c>
      <c r="C42" s="87" t="str">
        <f>'番編用リスト（男子）'!BV39</f>
        <v/>
      </c>
      <c r="D42" s="87" t="str">
        <f>'番編用リスト（男子）'!BW39</f>
        <v/>
      </c>
      <c r="E42" s="85"/>
      <c r="F42" s="86"/>
      <c r="G42" s="87" t="str">
        <f>'番編用リスト（男子）'!CD39</f>
        <v/>
      </c>
      <c r="H42" s="87" t="str">
        <f>'番編用リスト（男子）'!CE39</f>
        <v/>
      </c>
      <c r="I42" s="87" t="str">
        <f>'番編用リスト（男子）'!CF39</f>
        <v/>
      </c>
      <c r="J42" s="85"/>
    </row>
    <row r="43" spans="1:10" ht="17.25" x14ac:dyDescent="0.15">
      <c r="A43" s="85"/>
      <c r="B43" s="87" t="str">
        <f>'番編用リスト（男子）'!BU40</f>
        <v/>
      </c>
      <c r="C43" s="87" t="str">
        <f>'番編用リスト（男子）'!BV40</f>
        <v/>
      </c>
      <c r="D43" s="87" t="str">
        <f>'番編用リスト（男子）'!BW40</f>
        <v/>
      </c>
      <c r="E43" s="85"/>
      <c r="F43" s="86"/>
      <c r="G43" s="87" t="str">
        <f>'番編用リスト（男子）'!CD40</f>
        <v/>
      </c>
      <c r="H43" s="87" t="str">
        <f>'番編用リスト（男子）'!CE40</f>
        <v/>
      </c>
      <c r="I43" s="87" t="str">
        <f>'番編用リスト（男子）'!CF40</f>
        <v/>
      </c>
      <c r="J43" s="85"/>
    </row>
    <row r="44" spans="1:10" ht="17.25" x14ac:dyDescent="0.15">
      <c r="A44" s="85"/>
      <c r="B44" s="87" t="str">
        <f>'番編用リスト（男子）'!BU41</f>
        <v/>
      </c>
      <c r="C44" s="87" t="str">
        <f>'番編用リスト（男子）'!BV41</f>
        <v/>
      </c>
      <c r="D44" s="87" t="str">
        <f>'番編用リスト（男子）'!BW41</f>
        <v/>
      </c>
      <c r="E44" s="85"/>
      <c r="F44" s="86"/>
      <c r="G44" s="87" t="str">
        <f>'番編用リスト（男子）'!CD41</f>
        <v/>
      </c>
      <c r="H44" s="87" t="str">
        <f>'番編用リスト（男子）'!CE41</f>
        <v/>
      </c>
      <c r="I44" s="87" t="str">
        <f>'番編用リスト（男子）'!CF41</f>
        <v/>
      </c>
      <c r="J44" s="85"/>
    </row>
    <row r="45" spans="1:10" ht="17.25" x14ac:dyDescent="0.15">
      <c r="A45" s="85"/>
      <c r="B45" s="87" t="str">
        <f>'番編用リスト（男子）'!BU42</f>
        <v/>
      </c>
      <c r="C45" s="87" t="str">
        <f>'番編用リスト（男子）'!BV42</f>
        <v/>
      </c>
      <c r="D45" s="87" t="str">
        <f>'番編用リスト（男子）'!BW42</f>
        <v/>
      </c>
      <c r="E45" s="85"/>
      <c r="F45" s="86"/>
      <c r="G45" s="87" t="str">
        <f>'番編用リスト（男子）'!CD42</f>
        <v/>
      </c>
      <c r="H45" s="87" t="str">
        <f>'番編用リスト（男子）'!CE42</f>
        <v/>
      </c>
      <c r="I45" s="87" t="str">
        <f>'番編用リスト（男子）'!CF42</f>
        <v/>
      </c>
      <c r="J45" s="85"/>
    </row>
    <row r="46" spans="1:10" ht="17.25" x14ac:dyDescent="0.15">
      <c r="A46" s="85"/>
      <c r="B46" s="87" t="str">
        <f>'番編用リスト（男子）'!BU43</f>
        <v/>
      </c>
      <c r="C46" s="87" t="str">
        <f>'番編用リスト（男子）'!BV43</f>
        <v/>
      </c>
      <c r="D46" s="87" t="str">
        <f>'番編用リスト（男子）'!BW43</f>
        <v/>
      </c>
      <c r="E46" s="85"/>
      <c r="F46" s="86"/>
      <c r="G46" s="87" t="str">
        <f>'番編用リスト（男子）'!CD43</f>
        <v/>
      </c>
      <c r="H46" s="87" t="str">
        <f>'番編用リスト（男子）'!CE43</f>
        <v/>
      </c>
      <c r="I46" s="87" t="str">
        <f>'番編用リスト（男子）'!CF43</f>
        <v/>
      </c>
      <c r="J46" s="85"/>
    </row>
    <row r="47" spans="1:10" ht="17.25" x14ac:dyDescent="0.15">
      <c r="A47" s="85"/>
      <c r="B47" s="87" t="str">
        <f>'番編用リスト（男子）'!BU44</f>
        <v/>
      </c>
      <c r="C47" s="87" t="str">
        <f>'番編用リスト（男子）'!BV44</f>
        <v/>
      </c>
      <c r="D47" s="87" t="str">
        <f>'番編用リスト（男子）'!BW44</f>
        <v/>
      </c>
      <c r="E47" s="85"/>
      <c r="F47" s="86"/>
      <c r="G47" s="87" t="str">
        <f>'番編用リスト（男子）'!CD44</f>
        <v/>
      </c>
      <c r="H47" s="87" t="str">
        <f>'番編用リスト（男子）'!CE44</f>
        <v/>
      </c>
      <c r="I47" s="87" t="str">
        <f>'番編用リスト（男子）'!CF44</f>
        <v/>
      </c>
      <c r="J47" s="85"/>
    </row>
    <row r="48" spans="1:10" ht="18.75" x14ac:dyDescent="0.15">
      <c r="A48" s="85"/>
      <c r="B48" s="32" t="s">
        <v>30</v>
      </c>
      <c r="C48" s="711">
        <f>'番編用リスト（男子）'!BV38</f>
        <v>0</v>
      </c>
      <c r="D48" s="711"/>
      <c r="E48" s="40"/>
      <c r="F48" s="86"/>
      <c r="G48" s="32" t="s">
        <v>30</v>
      </c>
      <c r="H48" s="711">
        <f>'番編用リスト（男子）'!CE38</f>
        <v>0</v>
      </c>
      <c r="I48" s="711"/>
      <c r="J48" s="85"/>
    </row>
    <row r="49" spans="1:10" ht="15" customHeight="1" x14ac:dyDescent="0.15">
      <c r="A49" s="85"/>
      <c r="B49" s="40"/>
      <c r="C49" s="40"/>
      <c r="D49" s="40"/>
      <c r="E49" s="85"/>
      <c r="F49" s="86"/>
      <c r="G49" s="40"/>
      <c r="H49" s="40"/>
      <c r="I49" s="40"/>
      <c r="J49" s="85"/>
    </row>
  </sheetData>
  <protectedRanges>
    <protectedRange sqref="A2:J49" name="範囲1"/>
  </protectedRanges>
  <mergeCells count="24">
    <mergeCell ref="C39:D39"/>
    <mergeCell ref="H39:I39"/>
    <mergeCell ref="C40:D40"/>
    <mergeCell ref="H40:I40"/>
    <mergeCell ref="C48:D48"/>
    <mergeCell ref="H48:I48"/>
    <mergeCell ref="C27:D27"/>
    <mergeCell ref="H27:I27"/>
    <mergeCell ref="C28:D28"/>
    <mergeCell ref="H28:I28"/>
    <mergeCell ref="C36:D36"/>
    <mergeCell ref="H36:I36"/>
    <mergeCell ref="C15:D15"/>
    <mergeCell ref="H15:I15"/>
    <mergeCell ref="C16:D16"/>
    <mergeCell ref="H16:I16"/>
    <mergeCell ref="C24:D24"/>
    <mergeCell ref="H24:I24"/>
    <mergeCell ref="C3:D3"/>
    <mergeCell ref="H3:I3"/>
    <mergeCell ref="C4:D4"/>
    <mergeCell ref="H4:I4"/>
    <mergeCell ref="C12:D12"/>
    <mergeCell ref="H12:I12"/>
  </mergeCells>
  <phoneticPr fontId="1"/>
  <printOptions horizontalCentered="1" verticalCentered="1"/>
  <pageMargins left="0" right="0" top="0" bottom="0" header="0.31496062992125984" footer="0.31496062992125984"/>
  <pageSetup paperSize="9" scale="9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CG260"/>
  <sheetViews>
    <sheetView topLeftCell="D1" zoomScale="80" zoomScaleNormal="80" workbookViewId="0">
      <selection activeCell="W31" sqref="W31"/>
    </sheetView>
  </sheetViews>
  <sheetFormatPr defaultColWidth="9" defaultRowHeight="13.5" x14ac:dyDescent="0.15"/>
  <cols>
    <col min="1" max="2" width="4.125" style="2" customWidth="1"/>
    <col min="3" max="4" width="4.375" style="2" customWidth="1"/>
    <col min="5" max="12" width="4.125" style="2" customWidth="1"/>
    <col min="13" max="14" width="4.375" style="2" customWidth="1"/>
    <col min="15" max="20" width="4.125" style="2" customWidth="1"/>
    <col min="21" max="21" width="2.5" style="2" customWidth="1"/>
    <col min="22" max="22" width="3" style="27" customWidth="1"/>
    <col min="23" max="23" width="5.375" style="2" customWidth="1"/>
    <col min="24" max="24" width="10.625" style="2" customWidth="1"/>
    <col min="25" max="25" width="3.125" style="2" customWidth="1"/>
    <col min="26" max="26" width="3.375" style="2" customWidth="1"/>
    <col min="27" max="27" width="9" style="27"/>
    <col min="28" max="28" width="5.625" style="2" customWidth="1"/>
    <col min="29" max="29" width="8.625" style="2" customWidth="1"/>
    <col min="30" max="30" width="5.625" style="2" customWidth="1"/>
    <col min="31" max="31" width="8.625" style="2" customWidth="1"/>
    <col min="32" max="32" width="5.625" style="2" customWidth="1"/>
    <col min="33" max="33" width="8.625" style="2" customWidth="1"/>
    <col min="34" max="34" width="5.625" style="2" customWidth="1"/>
    <col min="35" max="35" width="8.625" style="2" customWidth="1"/>
    <col min="36" max="36" width="5.625" style="2" customWidth="1"/>
    <col min="37" max="37" width="6.625" style="2" customWidth="1"/>
    <col min="38" max="38" width="5.625" style="2" customWidth="1"/>
    <col min="39" max="39" width="6.625" style="2" customWidth="1"/>
    <col min="40" max="47" width="6.75" style="2" customWidth="1"/>
    <col min="48" max="48" width="3" style="2" customWidth="1"/>
    <col min="49" max="49" width="6.75" style="2" customWidth="1"/>
    <col min="50" max="50" width="9" style="2" customWidth="1"/>
    <col min="51" max="52" width="4.125" style="2" customWidth="1"/>
    <col min="53" max="54" width="4.375" style="2" customWidth="1"/>
    <col min="55" max="62" width="4.125" style="2" customWidth="1"/>
    <col min="63" max="64" width="4.375" style="2" customWidth="1"/>
    <col min="65" max="71" width="4.125" style="2" customWidth="1"/>
    <col min="72" max="72" width="4.625" style="2" customWidth="1"/>
    <col min="73" max="73" width="19.125" style="2" customWidth="1"/>
    <col min="74" max="74" width="12.625" style="2" customWidth="1"/>
    <col min="75" max="75" width="4.5" style="2" customWidth="1"/>
    <col min="76" max="76" width="9.875" style="2" customWidth="1"/>
    <col min="77" max="77" width="9" style="1"/>
    <col min="78" max="79" width="9" style="2"/>
    <col min="80" max="81" width="3.875" style="2" customWidth="1"/>
    <col min="82" max="82" width="12.875" style="2" customWidth="1"/>
    <col min="83" max="83" width="13.25" style="2" customWidth="1"/>
    <col min="84" max="84" width="5.5" style="2" customWidth="1"/>
    <col min="85" max="16384" width="9" style="2"/>
  </cols>
  <sheetData>
    <row r="1" spans="1:85" ht="2.25" customHeight="1" x14ac:dyDescent="0.15">
      <c r="A1" s="10"/>
      <c r="B1" s="9"/>
      <c r="C1" s="10"/>
      <c r="D1" s="10"/>
      <c r="E1" s="10"/>
      <c r="F1" s="10"/>
      <c r="G1" s="10"/>
      <c r="H1" s="10"/>
      <c r="I1" s="10"/>
      <c r="J1" s="10"/>
      <c r="K1" s="10"/>
      <c r="L1" s="9"/>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8"/>
      <c r="AS1" s="18"/>
      <c r="AT1" s="18"/>
      <c r="AU1" s="18"/>
      <c r="AV1" s="10"/>
      <c r="AW1" s="10"/>
      <c r="AX1" s="10"/>
      <c r="AY1" s="10"/>
      <c r="AZ1" s="9"/>
      <c r="BA1" s="10"/>
      <c r="BB1" s="10"/>
      <c r="BC1" s="10"/>
      <c r="BD1" s="10"/>
      <c r="BE1" s="10"/>
      <c r="BF1" s="10"/>
      <c r="BG1" s="10"/>
      <c r="BH1" s="10"/>
      <c r="BI1" s="10"/>
      <c r="BJ1" s="9"/>
      <c r="BK1" s="10"/>
      <c r="BL1" s="10"/>
      <c r="BM1" s="10"/>
      <c r="BN1" s="10"/>
      <c r="BO1" s="10"/>
      <c r="BP1" s="10"/>
      <c r="BQ1" s="10"/>
      <c r="BR1" s="10"/>
      <c r="BS1" s="10"/>
      <c r="BT1" s="10"/>
      <c r="BU1" s="10"/>
      <c r="BV1" s="10"/>
      <c r="BW1" s="10"/>
      <c r="BX1" s="10"/>
      <c r="BY1" s="10"/>
      <c r="BZ1" s="10"/>
      <c r="CA1" s="10"/>
      <c r="CB1" s="10"/>
      <c r="CC1" s="10"/>
      <c r="CD1" s="10"/>
      <c r="CE1" s="10"/>
    </row>
    <row r="2" spans="1:85" ht="30" customHeight="1" x14ac:dyDescent="0.15">
      <c r="A2" s="10"/>
      <c r="B2" s="19"/>
      <c r="C2" s="19"/>
      <c r="D2" s="19"/>
      <c r="E2" s="19"/>
      <c r="F2" s="19"/>
      <c r="G2" s="19"/>
      <c r="H2" s="19"/>
      <c r="I2" s="19"/>
      <c r="J2" s="19"/>
      <c r="K2" s="10"/>
      <c r="L2" s="19"/>
      <c r="M2" s="19"/>
      <c r="N2" s="19"/>
      <c r="O2" s="19"/>
      <c r="P2" s="19"/>
      <c r="Q2" s="19"/>
      <c r="R2" s="19"/>
      <c r="S2" s="19"/>
      <c r="T2" s="19"/>
      <c r="U2" s="19"/>
      <c r="V2" s="734" t="s">
        <v>57</v>
      </c>
      <c r="W2" s="734"/>
      <c r="X2" s="734"/>
      <c r="Y2" s="734"/>
      <c r="Z2" s="734"/>
      <c r="AA2" s="734"/>
      <c r="AB2" s="734"/>
      <c r="AC2" s="734"/>
      <c r="AD2" s="734"/>
      <c r="AE2" s="734"/>
      <c r="AF2" s="735"/>
      <c r="AG2" s="736" t="str">
        <f>'申込一覧表（男子）'!I2</f>
        <v>令和8年度第3回小田原地区記録会</v>
      </c>
      <c r="AH2" s="737"/>
      <c r="AI2" s="737"/>
      <c r="AJ2" s="737"/>
      <c r="AK2" s="737"/>
      <c r="AL2" s="737"/>
      <c r="AM2" s="737"/>
      <c r="AN2" s="738"/>
      <c r="AO2" s="10"/>
      <c r="AP2" s="84" t="s">
        <v>58</v>
      </c>
      <c r="AQ2" s="82"/>
      <c r="AR2" s="82"/>
      <c r="AS2" s="82"/>
      <c r="AT2" s="82"/>
      <c r="AU2" s="82"/>
      <c r="AV2" s="82"/>
      <c r="AW2" s="82"/>
      <c r="AX2" s="10"/>
      <c r="AY2" s="10"/>
      <c r="AZ2" s="19"/>
      <c r="BA2" s="19"/>
      <c r="BB2" s="19"/>
      <c r="BC2" s="19"/>
      <c r="BD2" s="19"/>
      <c r="BE2" s="19"/>
      <c r="BF2" s="19"/>
      <c r="BG2" s="19"/>
      <c r="BH2" s="19"/>
      <c r="BI2" s="10"/>
      <c r="BJ2" s="19"/>
      <c r="BK2" s="19"/>
      <c r="BL2" s="19"/>
      <c r="BM2" s="19"/>
      <c r="BN2" s="19"/>
      <c r="BO2" s="19"/>
      <c r="BP2" s="19"/>
      <c r="BQ2" s="19"/>
      <c r="BR2" s="19"/>
      <c r="BS2" s="10"/>
      <c r="BT2" s="10"/>
      <c r="BU2" s="10"/>
      <c r="BV2" s="10"/>
      <c r="BW2" s="10"/>
      <c r="BX2" s="10"/>
      <c r="BY2" s="10"/>
      <c r="BZ2" s="10"/>
      <c r="CA2" s="10"/>
      <c r="CB2" s="10"/>
      <c r="CC2" s="10"/>
      <c r="CD2" s="10"/>
      <c r="CE2" s="10"/>
    </row>
    <row r="3" spans="1:85" ht="2.25" customHeight="1" x14ac:dyDescent="0.15">
      <c r="A3" s="20"/>
      <c r="B3" s="21"/>
      <c r="C3" s="21"/>
      <c r="D3" s="21"/>
      <c r="E3" s="21"/>
      <c r="F3" s="21"/>
      <c r="G3" s="21"/>
      <c r="H3" s="21"/>
      <c r="I3" s="21"/>
      <c r="J3" s="21"/>
      <c r="K3" s="20"/>
      <c r="L3" s="21"/>
      <c r="M3" s="21"/>
      <c r="N3" s="21"/>
      <c r="O3" s="21"/>
      <c r="P3" s="21"/>
      <c r="Q3" s="21"/>
      <c r="R3" s="21"/>
      <c r="S3" s="21"/>
      <c r="T3" s="21"/>
      <c r="U3" s="21"/>
      <c r="V3" s="8"/>
      <c r="W3" s="8"/>
      <c r="X3" s="8"/>
      <c r="Y3" s="8"/>
      <c r="Z3" s="8"/>
      <c r="AA3" s="8"/>
      <c r="AB3" s="157"/>
      <c r="AC3" s="8"/>
      <c r="AD3" s="157"/>
      <c r="AE3" s="8"/>
      <c r="AF3" s="157"/>
      <c r="AG3" s="8"/>
      <c r="AH3" s="157"/>
      <c r="AI3" s="8"/>
      <c r="AJ3" s="157"/>
      <c r="AK3" s="8"/>
      <c r="AL3" s="157"/>
      <c r="AM3" s="8"/>
      <c r="AN3" s="10"/>
      <c r="AO3" s="10"/>
      <c r="AP3" s="10"/>
      <c r="AQ3" s="10"/>
      <c r="AR3" s="18"/>
      <c r="AS3" s="18"/>
      <c r="AT3" s="18"/>
      <c r="AU3" s="18"/>
      <c r="AV3" s="10"/>
      <c r="AW3" s="10"/>
      <c r="AX3" s="10"/>
      <c r="AY3" s="20"/>
      <c r="AZ3" s="21"/>
      <c r="BA3" s="21"/>
      <c r="BB3" s="21"/>
      <c r="BC3" s="21"/>
      <c r="BD3" s="21"/>
      <c r="BE3" s="21"/>
      <c r="BF3" s="21"/>
      <c r="BG3" s="21"/>
      <c r="BH3" s="21"/>
      <c r="BI3" s="20"/>
      <c r="BJ3" s="21"/>
      <c r="BK3" s="21"/>
      <c r="BL3" s="21"/>
      <c r="BM3" s="21"/>
      <c r="BN3" s="21"/>
      <c r="BO3" s="21"/>
      <c r="BP3" s="21"/>
      <c r="BQ3" s="21"/>
      <c r="BR3" s="21"/>
      <c r="BS3" s="10"/>
      <c r="BT3" s="10"/>
      <c r="BU3" s="10"/>
      <c r="BV3" s="10"/>
      <c r="BW3" s="10"/>
      <c r="BX3" s="10"/>
      <c r="BY3" s="10"/>
      <c r="BZ3" s="10"/>
      <c r="CA3" s="10"/>
      <c r="CB3" s="10"/>
      <c r="CC3" s="10"/>
      <c r="CD3" s="10"/>
      <c r="CE3" s="10"/>
    </row>
    <row r="4" spans="1:85" ht="21.95" customHeight="1" thickBot="1" x14ac:dyDescent="0.2">
      <c r="A4" s="10"/>
      <c r="B4" s="10"/>
      <c r="C4" s="10"/>
      <c r="D4" s="10"/>
      <c r="E4" s="10"/>
      <c r="F4" s="10"/>
      <c r="G4" s="10"/>
      <c r="H4" s="10"/>
      <c r="I4" s="10"/>
      <c r="J4" s="10"/>
      <c r="K4" s="10"/>
      <c r="L4" s="10"/>
      <c r="M4" s="10"/>
      <c r="N4" s="10"/>
      <c r="O4" s="10"/>
      <c r="P4" s="10"/>
      <c r="Q4" s="10"/>
      <c r="R4" s="10"/>
      <c r="S4" s="10"/>
      <c r="T4" s="10"/>
      <c r="U4" s="10"/>
      <c r="V4" s="133"/>
      <c r="W4" s="133"/>
      <c r="AA4" s="2"/>
      <c r="AC4" s="135" t="s">
        <v>56</v>
      </c>
      <c r="AD4" s="135"/>
      <c r="AE4" s="744">
        <f>'申込一覧表（男子）'!J4</f>
        <v>0</v>
      </c>
      <c r="AF4" s="744"/>
      <c r="AG4" s="744"/>
      <c r="AH4" s="744"/>
      <c r="AI4" s="744"/>
      <c r="AJ4" s="744"/>
      <c r="AK4" s="147" t="s">
        <v>61</v>
      </c>
      <c r="AL4" s="157"/>
      <c r="AM4" s="8"/>
      <c r="AN4" s="10"/>
      <c r="AO4" s="10"/>
      <c r="AP4" s="10"/>
      <c r="AQ4" s="10"/>
      <c r="AR4" s="18"/>
      <c r="AS4" s="18"/>
      <c r="AT4" s="18"/>
      <c r="AU4" s="18"/>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row>
    <row r="5" spans="1:85" s="3" customFormat="1" ht="21.95" customHeight="1" thickBot="1" x14ac:dyDescent="0.2">
      <c r="A5" s="22"/>
      <c r="B5" s="22"/>
      <c r="C5" s="22"/>
      <c r="D5" s="22"/>
      <c r="E5" s="22"/>
      <c r="F5" s="22"/>
      <c r="G5" s="22"/>
      <c r="H5" s="22"/>
      <c r="I5" s="22"/>
      <c r="J5" s="22"/>
      <c r="K5" s="22"/>
      <c r="L5" s="22"/>
      <c r="M5" s="22"/>
      <c r="N5" s="22"/>
      <c r="O5" s="22"/>
      <c r="P5" s="22"/>
      <c r="Q5" s="22"/>
      <c r="R5" s="22"/>
      <c r="S5" s="22"/>
      <c r="T5" s="22"/>
      <c r="U5" s="22"/>
      <c r="V5" s="127" t="s">
        <v>51</v>
      </c>
      <c r="W5" s="128"/>
      <c r="X5" s="128"/>
      <c r="Y5" s="128"/>
      <c r="Z5" s="128"/>
      <c r="AA5" s="128"/>
      <c r="AB5" s="158"/>
      <c r="AC5" s="595">
        <f>'申込一覧表（男子）'!H5</f>
        <v>0</v>
      </c>
      <c r="AD5" s="596"/>
      <c r="AE5" s="596"/>
      <c r="AF5" s="596"/>
      <c r="AG5" s="596"/>
      <c r="AH5" s="596"/>
      <c r="AI5" s="596"/>
      <c r="AJ5" s="596"/>
      <c r="AK5" s="78"/>
      <c r="AL5" s="134"/>
      <c r="AM5" s="557" t="s">
        <v>49</v>
      </c>
      <c r="AN5" s="568"/>
      <c r="AO5" s="568"/>
      <c r="AP5" s="568"/>
      <c r="AQ5" s="558"/>
      <c r="AR5" s="557" t="s">
        <v>50</v>
      </c>
      <c r="AS5" s="558"/>
      <c r="AT5" s="559" t="s">
        <v>48</v>
      </c>
      <c r="AU5" s="560"/>
      <c r="AV5" s="560"/>
      <c r="AW5" s="561"/>
      <c r="AX5" s="22"/>
      <c r="AY5" s="22"/>
      <c r="AZ5" s="22"/>
      <c r="BA5" s="39"/>
      <c r="BB5" s="10"/>
      <c r="BC5" s="10"/>
      <c r="BD5" s="10"/>
      <c r="BE5" s="10"/>
      <c r="BF5" s="10"/>
      <c r="BG5" s="22"/>
      <c r="BH5" s="22"/>
      <c r="BI5" s="10"/>
      <c r="BJ5" s="22"/>
      <c r="BK5" s="22"/>
      <c r="BL5" s="22"/>
      <c r="BM5" s="22"/>
      <c r="BN5" s="22"/>
      <c r="BO5" s="22"/>
      <c r="BP5" s="22"/>
      <c r="BQ5" s="22"/>
      <c r="BR5" s="22"/>
      <c r="BS5" s="22"/>
      <c r="BT5" s="22"/>
      <c r="BU5" s="22"/>
      <c r="BV5" s="22"/>
      <c r="BW5" s="22"/>
      <c r="BX5" s="22"/>
      <c r="BY5" s="22"/>
      <c r="BZ5" s="22"/>
      <c r="CA5" s="22"/>
      <c r="CB5" s="22"/>
      <c r="CC5" s="22"/>
    </row>
    <row r="6" spans="1:85" s="3" customFormat="1" ht="21.95" customHeight="1" thickBot="1" x14ac:dyDescent="0.2">
      <c r="A6" s="22"/>
      <c r="B6" s="22"/>
      <c r="C6" s="22"/>
      <c r="D6" s="22"/>
      <c r="E6" s="22"/>
      <c r="F6" s="22"/>
      <c r="G6" s="22"/>
      <c r="H6" s="22"/>
      <c r="I6" s="22"/>
      <c r="J6" s="22"/>
      <c r="K6" s="22"/>
      <c r="L6" s="22"/>
      <c r="M6" s="22"/>
      <c r="N6" s="22"/>
      <c r="O6" s="22"/>
      <c r="P6" s="22"/>
      <c r="Q6" s="22"/>
      <c r="R6" s="22"/>
      <c r="S6" s="22"/>
      <c r="T6" s="22"/>
      <c r="U6" s="22"/>
      <c r="V6" s="129" t="s">
        <v>52</v>
      </c>
      <c r="W6" s="130"/>
      <c r="X6" s="130"/>
      <c r="Y6" s="130"/>
      <c r="Z6" s="130"/>
      <c r="AA6" s="130"/>
      <c r="AB6" s="159"/>
      <c r="AC6" s="565">
        <f>'申込一覧表（男子）'!H6</f>
        <v>0</v>
      </c>
      <c r="AD6" s="566"/>
      <c r="AE6" s="566"/>
      <c r="AF6" s="566"/>
      <c r="AG6" s="566"/>
      <c r="AH6" s="566"/>
      <c r="AI6" s="566"/>
      <c r="AJ6" s="566"/>
      <c r="AK6" s="79"/>
      <c r="AL6" s="80"/>
      <c r="AM6" s="148" t="s">
        <v>43</v>
      </c>
      <c r="AN6" s="149" t="s">
        <v>44</v>
      </c>
      <c r="AO6" s="567" t="s">
        <v>45</v>
      </c>
      <c r="AP6" s="568"/>
      <c r="AQ6" s="558"/>
      <c r="AR6" s="148" t="s">
        <v>46</v>
      </c>
      <c r="AS6" s="150" t="s">
        <v>47</v>
      </c>
      <c r="AT6" s="562"/>
      <c r="AU6" s="563"/>
      <c r="AV6" s="563"/>
      <c r="AW6" s="564"/>
      <c r="AX6" s="22"/>
      <c r="AY6" s="22"/>
      <c r="AZ6" s="22"/>
      <c r="BA6" s="10"/>
      <c r="BB6" s="10"/>
      <c r="BC6" s="10"/>
      <c r="BD6" s="10"/>
      <c r="BE6" s="10"/>
      <c r="BF6" s="10"/>
      <c r="BG6" s="22"/>
      <c r="BH6" s="22"/>
      <c r="BI6" s="10"/>
      <c r="BJ6" s="22"/>
      <c r="BK6" s="22"/>
      <c r="BL6" s="22"/>
      <c r="BM6" s="22"/>
      <c r="BN6" s="22"/>
      <c r="BO6" s="22"/>
      <c r="BP6" s="22"/>
      <c r="BQ6" s="22"/>
      <c r="BR6" s="22"/>
      <c r="BS6" s="22"/>
      <c r="BT6" s="22"/>
      <c r="BU6" s="22"/>
      <c r="BV6" s="22"/>
      <c r="BW6" s="22"/>
      <c r="BX6" s="22"/>
      <c r="BY6" s="22"/>
      <c r="BZ6" s="22"/>
      <c r="CA6" s="22"/>
      <c r="CB6" s="22"/>
      <c r="CC6" s="22"/>
    </row>
    <row r="7" spans="1:85" s="3" customFormat="1" ht="21.95" customHeight="1" x14ac:dyDescent="0.15">
      <c r="A7" s="22"/>
      <c r="B7" s="22"/>
      <c r="C7" s="22"/>
      <c r="D7" s="22"/>
      <c r="E7" s="22"/>
      <c r="F7" s="22"/>
      <c r="G7" s="22"/>
      <c r="H7" s="22"/>
      <c r="I7" s="22"/>
      <c r="J7" s="22"/>
      <c r="K7" s="22"/>
      <c r="L7" s="22"/>
      <c r="M7" s="22"/>
      <c r="N7" s="22"/>
      <c r="O7" s="22"/>
      <c r="P7" s="22"/>
      <c r="Q7" s="22"/>
      <c r="R7" s="22"/>
      <c r="S7" s="22"/>
      <c r="T7" s="22"/>
      <c r="U7" s="22"/>
      <c r="V7" s="131" t="s">
        <v>54</v>
      </c>
      <c r="W7" s="132"/>
      <c r="X7" s="132"/>
      <c r="Y7" s="132"/>
      <c r="Z7" s="132"/>
      <c r="AA7" s="132"/>
      <c r="AB7" s="144"/>
      <c r="AC7" s="565">
        <f>'申込一覧表（男子）'!H7</f>
        <v>0</v>
      </c>
      <c r="AD7" s="566"/>
      <c r="AE7" s="566"/>
      <c r="AF7" s="566"/>
      <c r="AG7" s="566"/>
      <c r="AH7" s="566"/>
      <c r="AI7" s="566"/>
      <c r="AJ7" s="566"/>
      <c r="AK7" s="7" t="s">
        <v>0</v>
      </c>
      <c r="AL7" s="80"/>
      <c r="AM7" s="569">
        <f>'申込一覧表（男子）'!R7:R8</f>
        <v>0</v>
      </c>
      <c r="AN7" s="742">
        <f>'申込一覧表（女子）'!S7:S8</f>
        <v>0</v>
      </c>
      <c r="AO7" s="573">
        <f>'申込一覧表（男子）'!T7</f>
        <v>0</v>
      </c>
      <c r="AP7" s="574"/>
      <c r="AQ7" s="575"/>
      <c r="AR7" s="569">
        <f>'申込一覧表（男子）'!W7:W8</f>
        <v>0</v>
      </c>
      <c r="AS7" s="579">
        <f>'申込一覧表（男子）'!X7:X8</f>
        <v>0</v>
      </c>
      <c r="AT7" s="581"/>
      <c r="AU7" s="582"/>
      <c r="AV7" s="582"/>
      <c r="AW7" s="583"/>
      <c r="AX7" s="80"/>
      <c r="AY7" s="80"/>
      <c r="AZ7" s="80"/>
      <c r="BA7" s="10"/>
      <c r="BB7" s="10"/>
      <c r="BC7" s="10"/>
      <c r="BD7" s="10"/>
      <c r="BE7" s="10"/>
      <c r="BF7" s="10"/>
      <c r="BG7" s="22"/>
      <c r="BH7" s="22"/>
      <c r="BI7" s="10"/>
      <c r="BJ7" s="22"/>
      <c r="BK7" s="22"/>
      <c r="BL7" s="22"/>
      <c r="BM7" s="22"/>
      <c r="BN7" s="22"/>
      <c r="BO7" s="22"/>
      <c r="BP7" s="22"/>
      <c r="BQ7" s="22"/>
      <c r="BR7" s="22"/>
      <c r="BS7" s="22"/>
      <c r="BT7" s="22"/>
      <c r="BU7" s="22"/>
      <c r="BV7" s="22"/>
      <c r="BW7" s="22"/>
      <c r="BX7" s="22"/>
      <c r="BY7" s="22"/>
      <c r="BZ7" s="22"/>
      <c r="CA7" s="22"/>
      <c r="CB7" s="22"/>
      <c r="CC7" s="22"/>
      <c r="CD7" s="22"/>
      <c r="CE7" s="22"/>
      <c r="CF7" s="22"/>
      <c r="CG7" s="22"/>
    </row>
    <row r="8" spans="1:85" s="3" customFormat="1" ht="21.95" customHeight="1" thickBot="1" x14ac:dyDescent="0.2">
      <c r="A8" s="22"/>
      <c r="B8" s="22"/>
      <c r="C8" s="22"/>
      <c r="D8" s="22"/>
      <c r="E8" s="22"/>
      <c r="F8" s="22"/>
      <c r="G8" s="22"/>
      <c r="H8" s="22"/>
      <c r="I8" s="22"/>
      <c r="J8" s="22"/>
      <c r="K8" s="22"/>
      <c r="L8" s="22"/>
      <c r="M8" s="22"/>
      <c r="N8" s="22"/>
      <c r="O8" s="22"/>
      <c r="P8" s="22"/>
      <c r="Q8" s="22"/>
      <c r="R8" s="22"/>
      <c r="S8" s="22"/>
      <c r="T8" s="22"/>
      <c r="U8" s="22"/>
      <c r="V8" s="142" t="s">
        <v>53</v>
      </c>
      <c r="W8" s="143"/>
      <c r="X8" s="143"/>
      <c r="Y8" s="143"/>
      <c r="Z8" s="143"/>
      <c r="AA8" s="143"/>
      <c r="AB8" s="144"/>
      <c r="AC8" s="565">
        <f>'申込一覧表（男子）'!H8</f>
        <v>0</v>
      </c>
      <c r="AD8" s="566"/>
      <c r="AE8" s="566"/>
      <c r="AF8" s="566"/>
      <c r="AG8" s="566"/>
      <c r="AH8" s="566"/>
      <c r="AI8" s="566"/>
      <c r="AJ8" s="566"/>
      <c r="AK8" s="7" t="s">
        <v>0</v>
      </c>
      <c r="AL8" s="80"/>
      <c r="AM8" s="570"/>
      <c r="AN8" s="743"/>
      <c r="AO8" s="576"/>
      <c r="AP8" s="577"/>
      <c r="AQ8" s="578"/>
      <c r="AR8" s="570"/>
      <c r="AS8" s="580"/>
      <c r="AT8" s="584"/>
      <c r="AU8" s="585"/>
      <c r="AV8" s="585"/>
      <c r="AW8" s="586"/>
      <c r="AX8" s="80"/>
      <c r="AY8" s="80"/>
      <c r="AZ8" s="80"/>
      <c r="BA8" s="10"/>
      <c r="BB8" s="10"/>
      <c r="BC8" s="10"/>
      <c r="BD8" s="10"/>
      <c r="BE8" s="10"/>
      <c r="BF8" s="10"/>
      <c r="BG8" s="22"/>
      <c r="BH8" s="22"/>
      <c r="BI8" s="10"/>
      <c r="BJ8" s="22"/>
      <c r="BK8" s="22"/>
      <c r="BL8" s="22"/>
      <c r="BM8" s="22"/>
      <c r="BN8" s="22"/>
      <c r="BO8" s="22"/>
      <c r="BP8" s="22"/>
      <c r="BQ8" s="22"/>
      <c r="BR8" s="22"/>
      <c r="BS8" s="22"/>
      <c r="BT8" s="22"/>
      <c r="BU8" s="22"/>
      <c r="BV8" s="22"/>
      <c r="BW8" s="22"/>
      <c r="BX8" s="22"/>
      <c r="BY8" s="22"/>
      <c r="BZ8" s="22"/>
      <c r="CA8" s="22"/>
      <c r="CB8" s="22"/>
      <c r="CC8" s="22"/>
      <c r="CD8" s="22"/>
      <c r="CE8" s="22"/>
      <c r="CF8" s="22"/>
      <c r="CG8" s="22"/>
    </row>
    <row r="9" spans="1:85" s="3" customFormat="1" ht="21.95" customHeight="1" thickBot="1" x14ac:dyDescent="0.2">
      <c r="A9" s="22"/>
      <c r="B9" s="22"/>
      <c r="C9" s="22"/>
      <c r="D9" s="22"/>
      <c r="E9" s="22"/>
      <c r="F9" s="22"/>
      <c r="G9" s="22"/>
      <c r="H9" s="22"/>
      <c r="I9" s="22"/>
      <c r="J9" s="22"/>
      <c r="K9" s="22"/>
      <c r="L9" s="22"/>
      <c r="M9" s="22"/>
      <c r="N9" s="22"/>
      <c r="O9" s="22"/>
      <c r="P9" s="22"/>
      <c r="Q9" s="22"/>
      <c r="R9" s="22"/>
      <c r="S9" s="22"/>
      <c r="T9" s="22"/>
      <c r="U9" s="22"/>
      <c r="V9" s="139" t="s">
        <v>62</v>
      </c>
      <c r="W9" s="140"/>
      <c r="X9" s="140"/>
      <c r="Y9" s="140"/>
      <c r="Z9" s="140"/>
      <c r="AA9" s="140"/>
      <c r="AB9" s="145"/>
      <c r="AC9" s="565">
        <f>'申込一覧表（男子）'!H9</f>
        <v>0</v>
      </c>
      <c r="AD9" s="566"/>
      <c r="AE9" s="566"/>
      <c r="AF9" s="566"/>
      <c r="AG9" s="566"/>
      <c r="AH9" s="566"/>
      <c r="AI9" s="566"/>
      <c r="AJ9" s="566"/>
      <c r="AK9" s="138"/>
      <c r="AL9" s="137"/>
      <c r="AM9" s="141" t="s">
        <v>24</v>
      </c>
      <c r="AX9" s="80"/>
      <c r="AY9" s="80"/>
      <c r="AZ9" s="80"/>
      <c r="BA9" s="10"/>
      <c r="BB9" s="10"/>
      <c r="BC9" s="10"/>
      <c r="BD9" s="10"/>
      <c r="BE9" s="10"/>
      <c r="BF9" s="10"/>
      <c r="BG9" s="22"/>
      <c r="BH9" s="22"/>
      <c r="BI9" s="10"/>
      <c r="BJ9" s="22"/>
      <c r="BK9" s="22"/>
      <c r="BL9" s="22"/>
      <c r="BM9" s="22"/>
      <c r="BN9" s="22"/>
      <c r="BO9" s="22"/>
      <c r="BP9" s="22"/>
      <c r="BQ9" s="22"/>
      <c r="BR9" s="22"/>
      <c r="BS9" s="22"/>
      <c r="BT9" s="22"/>
      <c r="BU9" s="22"/>
      <c r="BV9" s="22"/>
      <c r="BW9" s="22"/>
      <c r="BX9" s="22"/>
      <c r="BY9" s="22"/>
      <c r="BZ9" s="22"/>
      <c r="CA9" s="22"/>
      <c r="CB9" s="22"/>
      <c r="CC9" s="22"/>
      <c r="CD9" s="22"/>
      <c r="CE9" s="22"/>
      <c r="CF9" s="22"/>
      <c r="CG9" s="22"/>
    </row>
    <row r="10" spans="1:85" ht="23.25" customHeight="1" thickBot="1" x14ac:dyDescent="0.2">
      <c r="A10" s="10" t="str">
        <f>IFERROR(VLOOKUP(ROW(A10),$A$17:$X$56,10,0),"")</f>
        <v/>
      </c>
      <c r="B10" s="10" t="str">
        <f>IFERROR(VLOOKUP(ROW(B10),$A$17:$Y$56,9,0),"")</f>
        <v/>
      </c>
      <c r="C10" s="10" t="str">
        <f>IFERROR(VLOOKUP(ROW(C10),$A$17:$Y$56,10,0),"")</f>
        <v/>
      </c>
      <c r="D10" s="10"/>
      <c r="E10" s="10" t="str">
        <f>IFERROR(VLOOKUP(ROW(E10),$A$17:$Y$56,11,0),"")</f>
        <v/>
      </c>
      <c r="F10" s="10"/>
      <c r="G10" s="10"/>
      <c r="H10" s="10"/>
      <c r="I10" s="10"/>
      <c r="J10" s="10"/>
      <c r="K10" s="10" t="str">
        <f>IFERROR(VLOOKUP(ROW(K10),$A$17:$X$56,10,0),"")</f>
        <v/>
      </c>
      <c r="L10" s="10" t="str">
        <f>IFERROR(VLOOKUP(ROW(L10),$A$17:$Y$56,9,0),"")</f>
        <v/>
      </c>
      <c r="M10" s="10" t="str">
        <f>IFERROR(VLOOKUP(ROW(M10),$A$17:$Y$56,10,0),"")</f>
        <v/>
      </c>
      <c r="N10" s="10"/>
      <c r="O10" s="10" t="str">
        <f>IFERROR(VLOOKUP(ROW(O10),$A$17:$Y$56,11,0),"")</f>
        <v/>
      </c>
      <c r="P10" s="10"/>
      <c r="Q10" s="10"/>
      <c r="R10" s="10"/>
      <c r="S10" s="10"/>
      <c r="T10" s="10"/>
      <c r="U10" s="10"/>
      <c r="V10" s="136"/>
      <c r="W10" s="22"/>
      <c r="X10" s="22"/>
      <c r="Y10" s="22"/>
      <c r="Z10" s="22"/>
      <c r="AA10" s="22"/>
      <c r="AB10" s="22"/>
      <c r="AC10" s="80"/>
      <c r="AD10" s="80"/>
      <c r="AE10" s="80"/>
      <c r="AF10" s="80"/>
      <c r="AG10" s="80"/>
      <c r="AH10" s="80"/>
      <c r="AI10" s="80"/>
      <c r="AJ10" s="80"/>
      <c r="AK10" s="121"/>
      <c r="AL10" s="137"/>
      <c r="AM10" s="153" t="s">
        <v>25</v>
      </c>
      <c r="AN10" s="715"/>
      <c r="AO10" s="716"/>
      <c r="AP10" s="716"/>
      <c r="AQ10" s="151" t="s">
        <v>26</v>
      </c>
      <c r="AR10" s="152" t="s">
        <v>25</v>
      </c>
      <c r="AS10" s="715"/>
      <c r="AT10" s="716"/>
      <c r="AU10" s="716"/>
      <c r="AV10" s="146"/>
      <c r="AW10" s="151" t="s">
        <v>26</v>
      </c>
      <c r="AX10" s="10"/>
      <c r="AY10" s="10" t="str">
        <f>IFERROR(VLOOKUP(ROW(AY10),$A$17:$X$56,10,0),"")</f>
        <v/>
      </c>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8"/>
      <c r="BZ10" s="10"/>
      <c r="CA10" s="10"/>
      <c r="CB10" s="10"/>
      <c r="CC10" s="10"/>
      <c r="CD10" s="10"/>
      <c r="CE10" s="10"/>
    </row>
    <row r="11" spans="1:85" ht="12" customHeight="1" thickBot="1" x14ac:dyDescent="0.2">
      <c r="A11" s="10" t="str">
        <f>IFERROR(VLOOKUP(ROW(A11),$A$17:$X$21,10,0),"")</f>
        <v/>
      </c>
      <c r="B11" s="10"/>
      <c r="C11" s="10"/>
      <c r="D11" s="10"/>
      <c r="E11" s="10"/>
      <c r="F11" s="10"/>
      <c r="G11" s="10"/>
      <c r="H11" s="10"/>
      <c r="I11" s="10"/>
      <c r="J11" s="10"/>
      <c r="K11" s="10" t="str">
        <f>IFERROR(VLOOKUP(ROW(K11),$A$17:$X$21,10,0),"")</f>
        <v/>
      </c>
      <c r="L11" s="10"/>
      <c r="M11" s="10"/>
      <c r="N11" s="10"/>
      <c r="O11" s="10"/>
      <c r="P11" s="10"/>
      <c r="Q11" s="10"/>
      <c r="R11" s="10"/>
      <c r="S11" s="10"/>
      <c r="T11" s="10"/>
      <c r="U11" s="10"/>
      <c r="V11" s="9"/>
      <c r="W11" s="10"/>
      <c r="X11" s="10"/>
      <c r="Y11" s="10"/>
      <c r="Z11" s="10"/>
      <c r="AA11" s="9"/>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t="str">
        <f>IFERROR(VLOOKUP(ROW(AY11),$A$17:$X$21,10,0),"")</f>
        <v/>
      </c>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8"/>
      <c r="BZ11" s="10"/>
      <c r="CA11" s="10"/>
      <c r="CB11" s="10"/>
      <c r="CC11" s="10"/>
      <c r="CD11" s="10"/>
      <c r="CE11" s="10"/>
    </row>
    <row r="12" spans="1:85" ht="24.75" customHeight="1" x14ac:dyDescent="0.15">
      <c r="A12" s="57"/>
      <c r="B12" s="57"/>
      <c r="C12" s="57"/>
      <c r="D12" s="57"/>
      <c r="E12" s="57"/>
      <c r="F12" s="57"/>
      <c r="G12" s="57"/>
      <c r="H12" s="57"/>
      <c r="I12" s="57"/>
      <c r="J12" s="10"/>
      <c r="K12" s="57"/>
      <c r="L12" s="57"/>
      <c r="M12" s="57"/>
      <c r="N12" s="57"/>
      <c r="O12" s="57"/>
      <c r="P12" s="57"/>
      <c r="Q12" s="57"/>
      <c r="R12" s="10"/>
      <c r="S12" s="57"/>
      <c r="T12" s="10"/>
      <c r="U12" s="10"/>
      <c r="V12" s="542" t="s">
        <v>1</v>
      </c>
      <c r="W12" s="545" t="s">
        <v>55</v>
      </c>
      <c r="X12" s="548" t="s">
        <v>2</v>
      </c>
      <c r="Y12" s="124"/>
      <c r="Z12" s="548" t="s">
        <v>3</v>
      </c>
      <c r="AA12" s="124"/>
      <c r="AB12" s="745" t="s">
        <v>4</v>
      </c>
      <c r="AC12" s="746"/>
      <c r="AD12" s="746"/>
      <c r="AE12" s="746"/>
      <c r="AF12" s="746"/>
      <c r="AG12" s="746"/>
      <c r="AH12" s="746"/>
      <c r="AI12" s="746"/>
      <c r="AJ12" s="746"/>
      <c r="AK12" s="746"/>
      <c r="AL12" s="746"/>
      <c r="AM12" s="746"/>
      <c r="AN12" s="746"/>
      <c r="AO12" s="746"/>
      <c r="AP12" s="746"/>
      <c r="AQ12" s="746"/>
      <c r="AR12" s="722"/>
      <c r="AS12" s="723"/>
      <c r="AT12" s="723"/>
      <c r="AU12" s="724"/>
      <c r="AV12" s="515" t="s">
        <v>5</v>
      </c>
      <c r="AW12" s="712"/>
      <c r="AX12" s="10"/>
      <c r="AY12" s="10"/>
      <c r="AZ12" s="10"/>
      <c r="BA12" s="10"/>
      <c r="BB12" s="10"/>
      <c r="BC12" s="10"/>
      <c r="BD12" s="10"/>
      <c r="BE12" s="10"/>
      <c r="BF12" s="10"/>
      <c r="BG12" s="57"/>
      <c r="BH12" s="10"/>
      <c r="BI12" s="10"/>
      <c r="BJ12" s="10"/>
      <c r="BK12" s="10"/>
      <c r="BL12" s="10"/>
      <c r="BM12" s="10"/>
      <c r="BN12" s="10"/>
      <c r="BO12" s="10"/>
      <c r="BP12" s="10"/>
      <c r="BQ12" s="57"/>
      <c r="BR12" s="10"/>
      <c r="BS12" s="10"/>
      <c r="BT12" s="10"/>
      <c r="BU12" s="10"/>
      <c r="BV12" s="10"/>
      <c r="BW12" s="10"/>
      <c r="BX12" s="10"/>
      <c r="BY12" s="18"/>
      <c r="BZ12" s="10"/>
      <c r="CA12" s="10"/>
      <c r="CB12" s="10"/>
      <c r="CC12" s="10"/>
      <c r="CD12" s="10"/>
      <c r="CE12" s="10"/>
    </row>
    <row r="13" spans="1:85" ht="15" customHeight="1" thickBot="1" x14ac:dyDescent="0.2">
      <c r="A13" s="23"/>
      <c r="B13" s="23"/>
      <c r="C13" s="23"/>
      <c r="D13" s="23"/>
      <c r="E13" s="23"/>
      <c r="F13" s="23"/>
      <c r="G13" s="23"/>
      <c r="H13" s="23"/>
      <c r="I13" s="23"/>
      <c r="J13" s="23"/>
      <c r="K13" s="23"/>
      <c r="L13" s="23"/>
      <c r="M13" s="23"/>
      <c r="N13" s="23"/>
      <c r="O13" s="23"/>
      <c r="P13" s="23"/>
      <c r="Q13" s="23"/>
      <c r="R13" s="23"/>
      <c r="S13" s="23"/>
      <c r="T13" s="23"/>
      <c r="U13" s="10"/>
      <c r="V13" s="543"/>
      <c r="W13" s="546"/>
      <c r="X13" s="549"/>
      <c r="Y13" s="125"/>
      <c r="Z13" s="549"/>
      <c r="AA13" s="123"/>
      <c r="AB13" s="524" t="s">
        <v>6</v>
      </c>
      <c r="AC13" s="525"/>
      <c r="AD13" s="525"/>
      <c r="AE13" s="525"/>
      <c r="AF13" s="525"/>
      <c r="AG13" s="525"/>
      <c r="AH13" s="525"/>
      <c r="AI13" s="526"/>
      <c r="AJ13" s="527" t="s">
        <v>7</v>
      </c>
      <c r="AK13" s="528"/>
      <c r="AL13" s="528"/>
      <c r="AM13" s="529"/>
      <c r="AN13" s="739" t="s">
        <v>84</v>
      </c>
      <c r="AO13" s="740"/>
      <c r="AP13" s="740"/>
      <c r="AQ13" s="741"/>
      <c r="AR13" s="530" t="s">
        <v>40</v>
      </c>
      <c r="AS13" s="531"/>
      <c r="AT13" s="531"/>
      <c r="AU13" s="532"/>
      <c r="AV13" s="517"/>
      <c r="AW13" s="713"/>
      <c r="AX13" s="10"/>
      <c r="AY13" s="36"/>
      <c r="AZ13" s="36"/>
      <c r="BA13" s="36"/>
      <c r="BB13" s="36"/>
      <c r="BC13" s="36"/>
      <c r="BD13" s="36"/>
      <c r="BE13" s="36"/>
      <c r="BF13" s="23"/>
      <c r="BG13" s="23"/>
      <c r="BH13" s="23"/>
      <c r="BI13" s="36"/>
      <c r="BJ13" s="36"/>
      <c r="BK13" s="36"/>
      <c r="BL13" s="36"/>
      <c r="BM13" s="36"/>
      <c r="BN13" s="36"/>
      <c r="BO13" s="36"/>
      <c r="BP13" s="23"/>
      <c r="BQ13" s="23"/>
      <c r="BR13" s="23"/>
      <c r="BS13" s="23"/>
      <c r="BT13" s="10"/>
      <c r="BU13" s="10"/>
      <c r="BV13" s="10"/>
      <c r="BW13" s="10"/>
      <c r="BX13" s="10"/>
      <c r="BY13" s="18"/>
      <c r="BZ13" s="10"/>
      <c r="CA13" s="10"/>
      <c r="CB13" s="10"/>
      <c r="CC13" s="10"/>
      <c r="CD13" s="10"/>
      <c r="CE13" s="10"/>
    </row>
    <row r="14" spans="1:85" ht="15" customHeight="1" thickTop="1" thickBot="1" x14ac:dyDescent="0.2">
      <c r="A14" s="725" t="s">
        <v>41</v>
      </c>
      <c r="B14" s="726"/>
      <c r="C14" s="726"/>
      <c r="D14" s="726"/>
      <c r="E14" s="726"/>
      <c r="F14" s="726"/>
      <c r="G14" s="726"/>
      <c r="H14" s="727"/>
      <c r="I14" s="122"/>
      <c r="J14" s="122"/>
      <c r="K14" s="725" t="s">
        <v>42</v>
      </c>
      <c r="L14" s="726"/>
      <c r="M14" s="726"/>
      <c r="N14" s="726"/>
      <c r="O14" s="726"/>
      <c r="P14" s="726"/>
      <c r="Q14" s="726"/>
      <c r="R14" s="727"/>
      <c r="S14" s="122"/>
      <c r="T14" s="122"/>
      <c r="U14" s="10"/>
      <c r="V14" s="543"/>
      <c r="W14" s="546"/>
      <c r="X14" s="549"/>
      <c r="Y14" s="126"/>
      <c r="Z14" s="549"/>
      <c r="AA14" s="126"/>
      <c r="AB14" s="717" t="s">
        <v>8</v>
      </c>
      <c r="AC14" s="509" t="s">
        <v>9</v>
      </c>
      <c r="AD14" s="717" t="s">
        <v>8</v>
      </c>
      <c r="AE14" s="509" t="s">
        <v>9</v>
      </c>
      <c r="AF14" s="717" t="s">
        <v>8</v>
      </c>
      <c r="AG14" s="509" t="s">
        <v>9</v>
      </c>
      <c r="AH14" s="717" t="s">
        <v>8</v>
      </c>
      <c r="AI14" s="509" t="s">
        <v>9</v>
      </c>
      <c r="AJ14" s="717" t="s">
        <v>8</v>
      </c>
      <c r="AK14" s="509" t="s">
        <v>9</v>
      </c>
      <c r="AL14" s="717" t="s">
        <v>8</v>
      </c>
      <c r="AM14" s="512" t="s">
        <v>9</v>
      </c>
      <c r="AN14" s="11" t="s">
        <v>10</v>
      </c>
      <c r="AO14" s="11" t="s">
        <v>11</v>
      </c>
      <c r="AP14" s="11" t="s">
        <v>12</v>
      </c>
      <c r="AQ14" s="11" t="s">
        <v>39</v>
      </c>
      <c r="AR14" s="217" t="s">
        <v>68</v>
      </c>
      <c r="AS14" s="217" t="s">
        <v>69</v>
      </c>
      <c r="AT14" s="217" t="s">
        <v>70</v>
      </c>
      <c r="AU14" s="217" t="s">
        <v>71</v>
      </c>
      <c r="AV14" s="517"/>
      <c r="AW14" s="713"/>
      <c r="AX14" s="10"/>
      <c r="AY14" s="725" t="s">
        <v>97</v>
      </c>
      <c r="AZ14" s="726"/>
      <c r="BA14" s="726"/>
      <c r="BB14" s="726"/>
      <c r="BC14" s="726"/>
      <c r="BD14" s="726"/>
      <c r="BE14" s="726"/>
      <c r="BF14" s="727"/>
      <c r="BG14" s="122"/>
      <c r="BH14" s="122"/>
      <c r="BI14" s="725" t="s">
        <v>41</v>
      </c>
      <c r="BJ14" s="726"/>
      <c r="BK14" s="726"/>
      <c r="BL14" s="726"/>
      <c r="BM14" s="726"/>
      <c r="BN14" s="726"/>
      <c r="BO14" s="726"/>
      <c r="BP14" s="727"/>
      <c r="BQ14" s="122"/>
      <c r="BR14" s="122"/>
      <c r="BS14" s="122"/>
      <c r="BT14" s="10"/>
      <c r="BU14" s="10"/>
      <c r="BV14" s="10"/>
      <c r="BW14" s="10"/>
      <c r="BX14" s="10"/>
      <c r="BY14" s="18"/>
      <c r="BZ14" s="10"/>
      <c r="CA14" s="10"/>
      <c r="CB14" s="10"/>
      <c r="CC14" s="10"/>
      <c r="CD14" s="10"/>
      <c r="CE14" s="10"/>
    </row>
    <row r="15" spans="1:85" ht="15" customHeight="1" thickTop="1" thickBot="1" x14ac:dyDescent="0.2">
      <c r="A15" s="728"/>
      <c r="B15" s="729"/>
      <c r="C15" s="729"/>
      <c r="D15" s="729"/>
      <c r="E15" s="729"/>
      <c r="F15" s="729"/>
      <c r="G15" s="729"/>
      <c r="H15" s="730"/>
      <c r="I15" s="122"/>
      <c r="J15" s="122"/>
      <c r="K15" s="728"/>
      <c r="L15" s="729"/>
      <c r="M15" s="729"/>
      <c r="N15" s="729"/>
      <c r="O15" s="729"/>
      <c r="P15" s="729"/>
      <c r="Q15" s="729"/>
      <c r="R15" s="730"/>
      <c r="S15" s="122"/>
      <c r="T15" s="122"/>
      <c r="U15" s="10"/>
      <c r="V15" s="543"/>
      <c r="W15" s="546"/>
      <c r="X15" s="549"/>
      <c r="Y15" s="126"/>
      <c r="Z15" s="549"/>
      <c r="AA15" s="126" t="s">
        <v>13</v>
      </c>
      <c r="AB15" s="718"/>
      <c r="AC15" s="510"/>
      <c r="AD15" s="718"/>
      <c r="AE15" s="510"/>
      <c r="AF15" s="718"/>
      <c r="AG15" s="510"/>
      <c r="AH15" s="718"/>
      <c r="AI15" s="510"/>
      <c r="AJ15" s="718"/>
      <c r="AK15" s="510"/>
      <c r="AL15" s="718"/>
      <c r="AM15" s="720"/>
      <c r="AN15" s="12" t="s">
        <v>14</v>
      </c>
      <c r="AO15" s="12" t="s">
        <v>14</v>
      </c>
      <c r="AP15" s="13" t="s">
        <v>14</v>
      </c>
      <c r="AQ15" s="13" t="s">
        <v>14</v>
      </c>
      <c r="AR15" s="13" t="s">
        <v>14</v>
      </c>
      <c r="AS15" s="13" t="s">
        <v>14</v>
      </c>
      <c r="AT15" s="13" t="s">
        <v>14</v>
      </c>
      <c r="AU15" s="13" t="s">
        <v>14</v>
      </c>
      <c r="AV15" s="517"/>
      <c r="AW15" s="713"/>
      <c r="AX15" s="10"/>
      <c r="AY15" s="728"/>
      <c r="AZ15" s="729"/>
      <c r="BA15" s="729"/>
      <c r="BB15" s="729"/>
      <c r="BC15" s="729"/>
      <c r="BD15" s="729"/>
      <c r="BE15" s="729"/>
      <c r="BF15" s="730"/>
      <c r="BG15" s="122"/>
      <c r="BH15" s="122"/>
      <c r="BI15" s="728"/>
      <c r="BJ15" s="729"/>
      <c r="BK15" s="729"/>
      <c r="BL15" s="729"/>
      <c r="BM15" s="729"/>
      <c r="BN15" s="729"/>
      <c r="BO15" s="729"/>
      <c r="BP15" s="730"/>
      <c r="BQ15" s="122"/>
      <c r="BR15" s="122"/>
      <c r="BS15" s="9"/>
      <c r="BT15" s="10"/>
      <c r="BU15" s="38" t="s">
        <v>97</v>
      </c>
      <c r="BV15" s="10"/>
      <c r="BW15" s="10"/>
      <c r="BX15" s="10"/>
      <c r="BY15" s="18"/>
      <c r="BZ15" s="10"/>
      <c r="CA15" s="10"/>
      <c r="CB15" s="10"/>
      <c r="CC15" s="10"/>
      <c r="CD15" s="38" t="s">
        <v>41</v>
      </c>
      <c r="CE15" s="10"/>
    </row>
    <row r="16" spans="1:85" ht="15" customHeight="1" thickTop="1" thickBot="1" x14ac:dyDescent="0.2">
      <c r="A16" s="731"/>
      <c r="B16" s="732"/>
      <c r="C16" s="732"/>
      <c r="D16" s="732"/>
      <c r="E16" s="732"/>
      <c r="F16" s="732"/>
      <c r="G16" s="732"/>
      <c r="H16" s="733"/>
      <c r="I16" s="122"/>
      <c r="J16" s="122"/>
      <c r="K16" s="731"/>
      <c r="L16" s="732"/>
      <c r="M16" s="732"/>
      <c r="N16" s="732"/>
      <c r="O16" s="732"/>
      <c r="P16" s="732"/>
      <c r="Q16" s="732"/>
      <c r="R16" s="733"/>
      <c r="S16" s="122"/>
      <c r="T16" s="122"/>
      <c r="U16" s="10"/>
      <c r="V16" s="544"/>
      <c r="W16" s="547"/>
      <c r="X16" s="550"/>
      <c r="Y16" s="126"/>
      <c r="Z16" s="550"/>
      <c r="AA16" s="126"/>
      <c r="AB16" s="719"/>
      <c r="AC16" s="511"/>
      <c r="AD16" s="719"/>
      <c r="AE16" s="511"/>
      <c r="AF16" s="719"/>
      <c r="AG16" s="511"/>
      <c r="AH16" s="719"/>
      <c r="AI16" s="511"/>
      <c r="AJ16" s="719"/>
      <c r="AK16" s="511"/>
      <c r="AL16" s="719"/>
      <c r="AM16" s="721"/>
      <c r="AN16" s="154">
        <f>'申込一覧表（男子）'!S16</f>
        <v>0</v>
      </c>
      <c r="AO16" s="154">
        <f>'申込一覧表（男子）'!T16</f>
        <v>0</v>
      </c>
      <c r="AP16" s="154">
        <f>'申込一覧表（男子）'!U16</f>
        <v>0</v>
      </c>
      <c r="AQ16" s="154">
        <f>'申込一覧表（男子）'!V16</f>
        <v>0</v>
      </c>
      <c r="AR16" s="154">
        <f>'申込一覧表（男子）'!W16</f>
        <v>0</v>
      </c>
      <c r="AS16" s="154">
        <f>'申込一覧表（男子）'!X16</f>
        <v>0</v>
      </c>
      <c r="AT16" s="154">
        <f>'申込一覧表（男子）'!Y16</f>
        <v>0</v>
      </c>
      <c r="AU16" s="154">
        <f>'申込一覧表（男子）'!Z16</f>
        <v>0</v>
      </c>
      <c r="AV16" s="519"/>
      <c r="AW16" s="714"/>
      <c r="AX16" s="10"/>
      <c r="AY16" s="731"/>
      <c r="AZ16" s="732"/>
      <c r="BA16" s="732"/>
      <c r="BB16" s="732"/>
      <c r="BC16" s="732"/>
      <c r="BD16" s="732"/>
      <c r="BE16" s="732"/>
      <c r="BF16" s="733"/>
      <c r="BG16" s="122"/>
      <c r="BH16" s="122"/>
      <c r="BI16" s="731"/>
      <c r="BJ16" s="732"/>
      <c r="BK16" s="732"/>
      <c r="BL16" s="732"/>
      <c r="BM16" s="732"/>
      <c r="BN16" s="732"/>
      <c r="BO16" s="732"/>
      <c r="BP16" s="733"/>
      <c r="BQ16" s="122"/>
      <c r="BR16" s="122"/>
      <c r="BS16" s="9"/>
      <c r="BT16" s="10"/>
      <c r="BU16" s="10"/>
      <c r="BV16" s="10"/>
      <c r="BW16" s="10"/>
      <c r="BX16" s="10"/>
      <c r="BY16" s="18"/>
      <c r="BZ16" s="10"/>
      <c r="CA16" s="10"/>
      <c r="CB16" s="10"/>
      <c r="CC16" s="10"/>
      <c r="CD16" s="10">
        <f>AS16</f>
        <v>0</v>
      </c>
      <c r="CE16" s="10"/>
    </row>
    <row r="17" spans="1:85" ht="21.95" customHeight="1" thickTop="1" thickBot="1" x14ac:dyDescent="0.2">
      <c r="A17" s="41" t="str">
        <f t="shared" ref="A17:D48" si="0">E17</f>
        <v/>
      </c>
      <c r="B17" s="6" t="str">
        <f t="shared" si="0"/>
        <v/>
      </c>
      <c r="C17" s="6" t="str">
        <f t="shared" si="0"/>
        <v/>
      </c>
      <c r="D17" s="6" t="str">
        <f t="shared" si="0"/>
        <v/>
      </c>
      <c r="E17" s="44" t="str">
        <f>IF($AN17="○",COUNTIF($AN$17:$AN17,"○"),"")</f>
        <v/>
      </c>
      <c r="F17" s="44" t="str">
        <f>IF($AO17="○",COUNTIF($AO$17:$AO17,"○"),"")</f>
        <v/>
      </c>
      <c r="G17" s="44" t="str">
        <f>IF($AP17="○",COUNTIF($AP$17:$AP17,"○"),"")</f>
        <v/>
      </c>
      <c r="H17" s="44" t="str">
        <f>IF($AQ17="○",COUNTIF($AQ$17:$AQ17,"○"),"")</f>
        <v/>
      </c>
      <c r="I17" s="44" t="str">
        <f>IF($AB17="","",COUNTIF($AB$17:$AB17,"100"))</f>
        <v/>
      </c>
      <c r="J17" s="74" t="str">
        <f>IF($AU17="○",COUNTIF($AU$17:$AU17,"○"),"")</f>
        <v/>
      </c>
      <c r="K17" s="41" t="str">
        <f t="shared" ref="K17:N48" si="1">O17</f>
        <v/>
      </c>
      <c r="L17" s="6" t="str">
        <f t="shared" si="1"/>
        <v/>
      </c>
      <c r="M17" s="6" t="str">
        <f t="shared" si="1"/>
        <v/>
      </c>
      <c r="N17" s="6" t="str">
        <f t="shared" si="1"/>
        <v/>
      </c>
      <c r="O17" s="44" t="str">
        <f>IF($AR17="○",COUNTIF($AR$17:$AR17,"○"),"")</f>
        <v/>
      </c>
      <c r="P17" s="44" t="str">
        <f>IF($AS17="○",COUNTIF($AS$17:$AS17,"○"),"")</f>
        <v/>
      </c>
      <c r="Q17" s="44" t="str">
        <f>IF($AT17="○",COUNTIF($AT$17:$AT17,"○"),"")</f>
        <v/>
      </c>
      <c r="R17" s="54" t="str">
        <f>IF($AU17="○",COUNTIF($AU$17:$AU17,"○"),"")</f>
        <v/>
      </c>
      <c r="S17" s="44" t="str">
        <f>IF($AB17="","",COUNTIF($AB$17:$AB17,"100"))</f>
        <v/>
      </c>
      <c r="T17" s="74" t="str">
        <f>IF($AU17="○",COUNTIF($AU$17:$AU17,"○"),"")</f>
        <v/>
      </c>
      <c r="U17" s="10">
        <v>1</v>
      </c>
      <c r="V17" s="14">
        <v>1</v>
      </c>
      <c r="W17" s="120" t="str">
        <f>IF('申込一覧表（男子）'!$B$17=0,"",('申込一覧表（男子）'!$B$17))</f>
        <v/>
      </c>
      <c r="X17" s="120" t="str">
        <f>IF('申込一覧表（男子）'!C17=0,"",('申込一覧表（男子）'!C17))</f>
        <v/>
      </c>
      <c r="Y17" s="120" t="str">
        <f>IF('申込一覧表（男子）'!D17=0,"",('申込一覧表（男子）'!D17))</f>
        <v/>
      </c>
      <c r="Z17" s="120" t="str">
        <f>IF('申込一覧表（男子）'!E17=0,"",('申込一覧表（男子）'!E17))</f>
        <v/>
      </c>
      <c r="AA17" s="120">
        <f>$AE$4</f>
        <v>0</v>
      </c>
      <c r="AB17" s="120" t="str">
        <f>IF('申込一覧表（男子）'!G17=0,"",('申込一覧表（男子）'!G17))</f>
        <v/>
      </c>
      <c r="AC17" s="120" t="str">
        <f>IF('申込一覧表（男子）'!H17=0,"",('申込一覧表（男子）'!H17))</f>
        <v/>
      </c>
      <c r="AD17" s="120" t="str">
        <f>IF('申込一覧表（男子）'!I17=0,"",('申込一覧表（男子）'!I17))</f>
        <v/>
      </c>
      <c r="AE17" s="120" t="str">
        <f>IF('申込一覧表（男子）'!J17=0,"",('申込一覧表（男子）'!J17))</f>
        <v/>
      </c>
      <c r="AF17" s="120" t="str">
        <f>IF('申込一覧表（男子）'!K17=0,"",('申込一覧表（男子）'!K17))</f>
        <v/>
      </c>
      <c r="AG17" s="120" t="str">
        <f>IF('申込一覧表（男子）'!L17=0,"",('申込一覧表（男子）'!L17))</f>
        <v/>
      </c>
      <c r="AH17" s="120" t="str">
        <f>IF('申込一覧表（男子）'!M17=0,"",('申込一覧表（男子）'!M17))</f>
        <v/>
      </c>
      <c r="AI17" s="120" t="str">
        <f>IF('申込一覧表（男子）'!N17=0,"",('申込一覧表（男子）'!N17))</f>
        <v/>
      </c>
      <c r="AJ17" s="120" t="str">
        <f>IF('申込一覧表（男子）'!O17=0,"",('申込一覧表（男子）'!O17))</f>
        <v/>
      </c>
      <c r="AK17" s="120" t="str">
        <f>IF('申込一覧表（男子）'!P17=0,"",('申込一覧表（男子）'!P17))</f>
        <v/>
      </c>
      <c r="AL17" s="120" t="str">
        <f>IF('申込一覧表（男子）'!Q17=0,"",('申込一覧表（男子）'!Q17))</f>
        <v/>
      </c>
      <c r="AM17" s="120" t="str">
        <f>IF('申込一覧表（男子）'!R17=0,"",('申込一覧表（男子）'!R17))</f>
        <v/>
      </c>
      <c r="AN17" s="120" t="str">
        <f>IF('申込一覧表（男子）'!S17=0,"",('申込一覧表（男子）'!S17))</f>
        <v/>
      </c>
      <c r="AO17" s="120" t="str">
        <f>IF('申込一覧表（男子）'!T17=0,"",('申込一覧表（男子）'!T17))</f>
        <v/>
      </c>
      <c r="AP17" s="120" t="str">
        <f>IF('申込一覧表（男子）'!U17=0,"",('申込一覧表（男子）'!U17))</f>
        <v/>
      </c>
      <c r="AQ17" s="120" t="str">
        <f>IF('申込一覧表（男子）'!V17=0,"",('申込一覧表（男子）'!V17))</f>
        <v/>
      </c>
      <c r="AR17" s="120" t="str">
        <f>IF('申込一覧表（男子）'!W17=0,"",('申込一覧表（男子）'!W17))</f>
        <v/>
      </c>
      <c r="AS17" s="120" t="str">
        <f>IF('申込一覧表（男子）'!X17=0,"",('申込一覧表（男子）'!X17))</f>
        <v/>
      </c>
      <c r="AT17" s="120" t="str">
        <f>IF('申込一覧表（男子）'!Y17=0,"",('申込一覧表（男子）'!Y17))</f>
        <v/>
      </c>
      <c r="AU17" s="120" t="str">
        <f>IF('申込一覧表（男子）'!Z17=0,"",('申込一覧表（男子）'!Z17))</f>
        <v/>
      </c>
      <c r="AV17" s="202"/>
      <c r="AW17" s="203"/>
      <c r="AX17" s="10"/>
      <c r="AY17" s="41" t="str">
        <f t="shared" ref="AY17:BB85" si="2">BC17</f>
        <v/>
      </c>
      <c r="AZ17" s="6" t="str">
        <f t="shared" si="2"/>
        <v/>
      </c>
      <c r="BA17" s="6" t="str">
        <f t="shared" si="2"/>
        <v/>
      </c>
      <c r="BB17" s="6" t="str">
        <f t="shared" si="2"/>
        <v/>
      </c>
      <c r="BC17" s="44" t="str">
        <f>IF($AN17="○",COUNTIF($AN$17:$AN17,"○"),"")</f>
        <v/>
      </c>
      <c r="BD17" s="44" t="str">
        <f>IF($AO17="○",COUNTIF($AO$17:$AO17,"○"),"")</f>
        <v/>
      </c>
      <c r="BE17" s="44" t="str">
        <f>IF($AP17="○",COUNTIF($AP$17:$AP17,"○"),"")</f>
        <v/>
      </c>
      <c r="BF17" s="44" t="str">
        <f>IF($AQ17="○",COUNTIF($AQ$17:$AQ17,"○"),"")</f>
        <v/>
      </c>
      <c r="BG17" s="44" t="str">
        <f>IF($AB17="","",COUNTIF($AB$17:$AB17,"100"))</f>
        <v/>
      </c>
      <c r="BH17" s="74" t="str">
        <f>IF($AU17="○",COUNTIF($AU$17:$AU17,"○"),"")</f>
        <v/>
      </c>
      <c r="BI17" s="41" t="str">
        <f t="shared" ref="BI17:BL85" si="3">BM17</f>
        <v/>
      </c>
      <c r="BJ17" s="6" t="str">
        <f t="shared" si="3"/>
        <v/>
      </c>
      <c r="BK17" s="6" t="str">
        <f t="shared" si="3"/>
        <v/>
      </c>
      <c r="BL17" s="6" t="str">
        <f t="shared" si="3"/>
        <v/>
      </c>
      <c r="BM17" s="44" t="str">
        <f>IF($AR17="○",COUNTIF($AR$17:$AR17,"○"),"")</f>
        <v/>
      </c>
      <c r="BN17" s="44" t="str">
        <f>IF($AS17="○",COUNTIF($AS$17:$AS17,"○"),"")</f>
        <v/>
      </c>
      <c r="BO17" s="44" t="str">
        <f>IF($AT17="○",COUNTIF($AT$17:$AT17,"○"),"")</f>
        <v/>
      </c>
      <c r="BP17" s="54" t="str">
        <f>IF($AU17="○",COUNTIF($AU$17:$AU17,"○"),"")</f>
        <v/>
      </c>
      <c r="BQ17" s="44" t="str">
        <f>IF($AB17="","",COUNTIF($AB$17:$AB17,"100"))</f>
        <v/>
      </c>
      <c r="BR17" s="74" t="str">
        <f>IF($AU17="○",COUNTIF($AU$17:$AU17,"○"),"")</f>
        <v/>
      </c>
      <c r="BS17" s="4"/>
      <c r="BT17" s="10"/>
      <c r="BU17" s="10">
        <f>IF($AO$16=0,$AE$4,$AE$4&amp;$AN$14)</f>
        <v>0</v>
      </c>
      <c r="BV17" s="24">
        <f>AN16</f>
        <v>0</v>
      </c>
      <c r="BW17" s="10"/>
      <c r="BX17" s="221">
        <f>$BV$17</f>
        <v>0</v>
      </c>
      <c r="BY17" s="30">
        <v>100</v>
      </c>
      <c r="BZ17" s="31" t="s">
        <v>16</v>
      </c>
      <c r="CA17" s="32" t="s">
        <v>17</v>
      </c>
      <c r="CB17" s="10"/>
      <c r="CC17" s="10"/>
      <c r="CD17" s="10">
        <f>IF($AS$16=0,$AE$4,$AE$4&amp;$AR$14)</f>
        <v>0</v>
      </c>
      <c r="CE17" s="24">
        <f>$AR$16</f>
        <v>0</v>
      </c>
      <c r="CF17" s="10"/>
      <c r="CG17" s="222">
        <f t="shared" ref="CG17:CG23" si="4">$CE$17</f>
        <v>0</v>
      </c>
    </row>
    <row r="18" spans="1:85" ht="21.95" customHeight="1" thickTop="1" thickBot="1" x14ac:dyDescent="0.2">
      <c r="A18" s="41" t="str">
        <f t="shared" si="0"/>
        <v/>
      </c>
      <c r="B18" s="6" t="str">
        <f t="shared" si="0"/>
        <v/>
      </c>
      <c r="C18" s="6" t="str">
        <f t="shared" si="0"/>
        <v/>
      </c>
      <c r="D18" s="6" t="str">
        <f t="shared" si="0"/>
        <v/>
      </c>
      <c r="E18" s="44" t="str">
        <f>IF($AN18="○",COUNTIF($AN$17:$AN18,"○"),"")</f>
        <v/>
      </c>
      <c r="F18" s="44" t="str">
        <f>IF($AO18="○",COUNTIF($AO$17:$AO18,"○"),"")</f>
        <v/>
      </c>
      <c r="G18" s="44" t="str">
        <f>IF($AP18="○",COUNTIF($AP$17:$AP18,"○"),"")</f>
        <v/>
      </c>
      <c r="H18" s="44" t="str">
        <f>IF($AQ18="○",COUNTIF($AQ$17:$AQ18,"○"),"")</f>
        <v/>
      </c>
      <c r="I18" s="44" t="str">
        <f>IF($AB18="","",COUNTIF($AB$17:$AB18,"100"))</f>
        <v/>
      </c>
      <c r="J18" s="74" t="str">
        <f>IF($AU18="○",COUNTIF($AU$17:$AU18,"○"),"")</f>
        <v/>
      </c>
      <c r="K18" s="41" t="str">
        <f t="shared" si="1"/>
        <v/>
      </c>
      <c r="L18" s="6" t="str">
        <f t="shared" si="1"/>
        <v/>
      </c>
      <c r="M18" s="6" t="str">
        <f t="shared" si="1"/>
        <v/>
      </c>
      <c r="N18" s="6" t="str">
        <f t="shared" si="1"/>
        <v/>
      </c>
      <c r="O18" s="44" t="str">
        <f>IF($AR18="○",COUNTIF($AR$17:$AR18,"○"),"")</f>
        <v/>
      </c>
      <c r="P18" s="44" t="str">
        <f>IF($AS18="○",COUNTIF($AS$17:$AS18,"○"),"")</f>
        <v/>
      </c>
      <c r="Q18" s="44" t="str">
        <f>IF($AT18="○",COUNTIF($AT$17:$AT18,"○"),"")</f>
        <v/>
      </c>
      <c r="R18" s="54" t="str">
        <f>IF($AU18="○",COUNTIF($AU$17:$AU18,"○"),"")</f>
        <v/>
      </c>
      <c r="S18" s="44" t="str">
        <f>IF($AB18="","",COUNTIF($AB$17:$AB18,"100"))</f>
        <v/>
      </c>
      <c r="T18" s="74" t="str">
        <f>IF($AU18="○",COUNTIF($AU$17:$AU18,"○"),"")</f>
        <v/>
      </c>
      <c r="U18" s="10"/>
      <c r="V18" s="14">
        <v>2</v>
      </c>
      <c r="W18" s="120" t="str">
        <f>IF('申込一覧表（男子）'!$B$18=0,"",('申込一覧表（男子）'!$B$18))</f>
        <v/>
      </c>
      <c r="X18" s="120" t="str">
        <f>IF('申込一覧表（男子）'!C18=0,"",('申込一覧表（男子）'!C18))</f>
        <v/>
      </c>
      <c r="Y18" s="120" t="str">
        <f>IF('申込一覧表（男子）'!D18=0,"",('申込一覧表（男子）'!D18))</f>
        <v/>
      </c>
      <c r="Z18" s="120" t="str">
        <f>IF('申込一覧表（男子）'!E18=0,"",('申込一覧表（男子）'!E18))</f>
        <v/>
      </c>
      <c r="AA18" s="120">
        <f t="shared" ref="AA18:AA81" si="5">$AE$4</f>
        <v>0</v>
      </c>
      <c r="AB18" s="120" t="str">
        <f>IF('申込一覧表（男子）'!G18=0,"",('申込一覧表（男子）'!G18))</f>
        <v/>
      </c>
      <c r="AC18" s="120" t="str">
        <f>IF('申込一覧表（男子）'!H18=0,"",('申込一覧表（男子）'!H18))</f>
        <v/>
      </c>
      <c r="AD18" s="120" t="str">
        <f>IF('申込一覧表（男子）'!I18=0,"",('申込一覧表（男子）'!I18))</f>
        <v/>
      </c>
      <c r="AE18" s="120" t="str">
        <f>IF('申込一覧表（男子）'!J18=0,"",('申込一覧表（男子）'!J18))</f>
        <v/>
      </c>
      <c r="AF18" s="120" t="str">
        <f>IF('申込一覧表（男子）'!K18=0,"",('申込一覧表（男子）'!K18))</f>
        <v/>
      </c>
      <c r="AG18" s="120" t="str">
        <f>IF('申込一覧表（男子）'!L18=0,"",('申込一覧表（男子）'!L18))</f>
        <v/>
      </c>
      <c r="AH18" s="120" t="str">
        <f>IF('申込一覧表（男子）'!M18=0,"",('申込一覧表（男子）'!M18))</f>
        <v/>
      </c>
      <c r="AI18" s="120" t="str">
        <f>IF('申込一覧表（男子）'!N18=0,"",('申込一覧表（男子）'!N18))</f>
        <v/>
      </c>
      <c r="AJ18" s="120" t="str">
        <f>IF('申込一覧表（男子）'!O18=0,"",('申込一覧表（男子）'!O18))</f>
        <v/>
      </c>
      <c r="AK18" s="120" t="str">
        <f>IF('申込一覧表（男子）'!P18=0,"",('申込一覧表（男子）'!P18))</f>
        <v/>
      </c>
      <c r="AL18" s="120" t="str">
        <f>IF('申込一覧表（男子）'!Q18=0,"",('申込一覧表（男子）'!Q18))</f>
        <v/>
      </c>
      <c r="AM18" s="120" t="str">
        <f>IF('申込一覧表（男子）'!R18=0,"",('申込一覧表（男子）'!R18))</f>
        <v/>
      </c>
      <c r="AN18" s="120" t="str">
        <f>IF('申込一覧表（男子）'!S18=0,"",('申込一覧表（男子）'!S18))</f>
        <v/>
      </c>
      <c r="AO18" s="120" t="str">
        <f>IF('申込一覧表（男子）'!T18=0,"",('申込一覧表（男子）'!T18))</f>
        <v/>
      </c>
      <c r="AP18" s="120" t="str">
        <f>IF('申込一覧表（男子）'!U18=0,"",('申込一覧表（男子）'!U18))</f>
        <v/>
      </c>
      <c r="AQ18" s="120" t="str">
        <f>IF('申込一覧表（男子）'!V18=0,"",('申込一覧表（男子）'!V18))</f>
        <v/>
      </c>
      <c r="AR18" s="120" t="str">
        <f>IF('申込一覧表（男子）'!W18=0,"",('申込一覧表（男子）'!W18))</f>
        <v/>
      </c>
      <c r="AS18" s="120" t="str">
        <f>IF('申込一覧表（男子）'!X18=0,"",('申込一覧表（男子）'!X18))</f>
        <v/>
      </c>
      <c r="AT18" s="120" t="str">
        <f>IF('申込一覧表（男子）'!Y18=0,"",('申込一覧表（男子）'!Y18))</f>
        <v/>
      </c>
      <c r="AU18" s="120" t="str">
        <f>IF('申込一覧表（男子）'!Z18=0,"",('申込一覧表（男子）'!Z18))</f>
        <v/>
      </c>
      <c r="AV18" s="204"/>
      <c r="AW18" s="205"/>
      <c r="AX18" s="10"/>
      <c r="AY18" s="41" t="str">
        <f t="shared" si="2"/>
        <v/>
      </c>
      <c r="AZ18" s="6" t="str">
        <f t="shared" si="2"/>
        <v/>
      </c>
      <c r="BA18" s="6" t="str">
        <f t="shared" si="2"/>
        <v/>
      </c>
      <c r="BB18" s="6" t="str">
        <f t="shared" si="2"/>
        <v/>
      </c>
      <c r="BC18" s="44" t="str">
        <f>IF($AN18="○",COUNTIF($AN$17:$AN18,"○"),"")</f>
        <v/>
      </c>
      <c r="BD18" s="44" t="str">
        <f>IF($AO18="○",COUNTIF($AO$17:$AO18,"○"),"")</f>
        <v/>
      </c>
      <c r="BE18" s="44" t="str">
        <f>IF($AP18="○",COUNTIF($AP$17:$AP18,"○"),"")</f>
        <v/>
      </c>
      <c r="BF18" s="44" t="str">
        <f>IF($AQ18="○",COUNTIF($AQ$17:$AQ18,"○"),"")</f>
        <v/>
      </c>
      <c r="BG18" s="44" t="str">
        <f>IF($AB18="","",COUNTIF($AB$17:$AB18,"100"))</f>
        <v/>
      </c>
      <c r="BH18" s="74" t="str">
        <f>IF($AU18="○",COUNTIF($AU$17:$AU18,"○"),"")</f>
        <v/>
      </c>
      <c r="BI18" s="41" t="str">
        <f t="shared" si="3"/>
        <v/>
      </c>
      <c r="BJ18" s="6" t="str">
        <f t="shared" si="3"/>
        <v/>
      </c>
      <c r="BK18" s="6" t="str">
        <f t="shared" si="3"/>
        <v/>
      </c>
      <c r="BL18" s="6" t="str">
        <f t="shared" si="3"/>
        <v/>
      </c>
      <c r="BM18" s="44" t="str">
        <f>IF($AR18="○",COUNTIF($AR$17:$AR18,"○"),"")</f>
        <v/>
      </c>
      <c r="BN18" s="44" t="str">
        <f>IF($AS18="○",COUNTIF($AS$17:$AS18,"○"),"")</f>
        <v/>
      </c>
      <c r="BO18" s="44" t="str">
        <f>IF($AT18="○",COUNTIF($AT$17:$AT18,"○"),"")</f>
        <v/>
      </c>
      <c r="BP18" s="54" t="str">
        <f>IF($AU18="○",COUNTIF($AU$17:$AU18,"○"),"")</f>
        <v/>
      </c>
      <c r="BQ18" s="44" t="str">
        <f>IF($AB18="","",COUNTIF($AB$17:$AB18,"100"))</f>
        <v/>
      </c>
      <c r="BR18" s="74" t="str">
        <f>IF($AU18="○",COUNTIF($AU$17:$AU18,"○"),"")</f>
        <v/>
      </c>
      <c r="BS18" s="4"/>
      <c r="BT18" s="10">
        <v>1</v>
      </c>
      <c r="BU18" s="25" t="str">
        <f>IFERROR(VLOOKUP(1,$A$17:$AA$56,23,FALSE),"")</f>
        <v/>
      </c>
      <c r="BV18" s="25" t="str">
        <f>IFERROR(VLOOKUP(1,$A$17:$AA$56,24,FALSE),"")</f>
        <v/>
      </c>
      <c r="BW18" s="25" t="str">
        <f>IFERROR(VLOOKUP(1,$A$17:$AA$56,26,FALSE),"")</f>
        <v/>
      </c>
      <c r="BX18" s="221">
        <f t="shared" ref="BX18:BX23" si="6">$BV$17</f>
        <v>0</v>
      </c>
      <c r="BY18" s="30">
        <v>200</v>
      </c>
      <c r="BZ18" s="31" t="s">
        <v>18</v>
      </c>
      <c r="CA18" s="33"/>
      <c r="CB18" s="10"/>
      <c r="CC18" s="10">
        <v>1</v>
      </c>
      <c r="CD18" s="25" t="str">
        <f>IFERROR(VLOOKUP(1,$O$17:$AA$56,9,FALSE),"")</f>
        <v/>
      </c>
      <c r="CE18" s="25" t="str">
        <f>IFERROR(VLOOKUP(1,$O$17:$AA$56,10,FALSE),"")</f>
        <v/>
      </c>
      <c r="CF18" s="25" t="str">
        <f>IFERROR(VLOOKUP(1,$O$17:$AA$56,12,FALSE),"")</f>
        <v/>
      </c>
      <c r="CG18" s="222">
        <f t="shared" si="4"/>
        <v>0</v>
      </c>
    </row>
    <row r="19" spans="1:85" ht="21.95" customHeight="1" thickTop="1" thickBot="1" x14ac:dyDescent="0.2">
      <c r="A19" s="41" t="str">
        <f t="shared" si="0"/>
        <v/>
      </c>
      <c r="B19" s="6" t="str">
        <f t="shared" si="0"/>
        <v/>
      </c>
      <c r="C19" s="6" t="str">
        <f t="shared" si="0"/>
        <v/>
      </c>
      <c r="D19" s="6" t="str">
        <f t="shared" si="0"/>
        <v/>
      </c>
      <c r="E19" s="44" t="str">
        <f>IF($AN19="○",COUNTIF($AN$17:$AN19,"○"),"")</f>
        <v/>
      </c>
      <c r="F19" s="44" t="str">
        <f>IF($AO19="○",COUNTIF($AO$17:$AO19,"○"),"")</f>
        <v/>
      </c>
      <c r="G19" s="44" t="str">
        <f>IF($AP19="○",COUNTIF($AP$17:$AP19,"○"),"")</f>
        <v/>
      </c>
      <c r="H19" s="44" t="str">
        <f>IF($AQ19="○",COUNTIF($AQ$17:$AQ19,"○"),"")</f>
        <v/>
      </c>
      <c r="I19" s="73" t="str">
        <f>IF($AT19="○",COUNTIF($AT$17:$AT19,"○"),"")</f>
        <v/>
      </c>
      <c r="J19" s="74" t="str">
        <f>IF($AU19="○",COUNTIF($AU$17:$AU19,"○"),"")</f>
        <v/>
      </c>
      <c r="K19" s="41" t="str">
        <f t="shared" si="1"/>
        <v/>
      </c>
      <c r="L19" s="6" t="str">
        <f t="shared" si="1"/>
        <v/>
      </c>
      <c r="M19" s="6" t="str">
        <f t="shared" si="1"/>
        <v/>
      </c>
      <c r="N19" s="6" t="str">
        <f t="shared" si="1"/>
        <v/>
      </c>
      <c r="O19" s="44" t="str">
        <f>IF($AR19="○",COUNTIF($AR$17:$AR19,"○"),"")</f>
        <v/>
      </c>
      <c r="P19" s="44" t="str">
        <f>IF($AS19="○",COUNTIF($AS$17:$AS19,"○"),"")</f>
        <v/>
      </c>
      <c r="Q19" s="44" t="str">
        <f>IF($AT19="○",COUNTIF($AT$17:$AT19,"○"),"")</f>
        <v/>
      </c>
      <c r="R19" s="54" t="str">
        <f>IF($AU19="○",COUNTIF($AU$17:$AU19,"○"),"")</f>
        <v/>
      </c>
      <c r="S19" s="73" t="str">
        <f>IF($AT19="○",COUNTIF($AT$17:$AT19,"○"),"")</f>
        <v/>
      </c>
      <c r="T19" s="74" t="str">
        <f>IF($AU19="○",COUNTIF($AU$17:$AU19,"○"),"")</f>
        <v/>
      </c>
      <c r="U19" s="10"/>
      <c r="V19" s="14">
        <v>3</v>
      </c>
      <c r="W19" s="120" t="str">
        <f>IF('申込一覧表（男子）'!$B$19=0,"",('申込一覧表（男子）'!$B$19))</f>
        <v/>
      </c>
      <c r="X19" s="120" t="str">
        <f>IF('申込一覧表（男子）'!C19=0,"",('申込一覧表（男子）'!C19))</f>
        <v/>
      </c>
      <c r="Y19" s="120" t="str">
        <f>IF('申込一覧表（男子）'!D19=0,"",('申込一覧表（男子）'!D19))</f>
        <v/>
      </c>
      <c r="Z19" s="120" t="str">
        <f>IF('申込一覧表（男子）'!E19=0,"",('申込一覧表（男子）'!E19))</f>
        <v/>
      </c>
      <c r="AA19" s="120">
        <f t="shared" si="5"/>
        <v>0</v>
      </c>
      <c r="AB19" s="120" t="str">
        <f>IF('申込一覧表（男子）'!G19=0,"",('申込一覧表（男子）'!G19))</f>
        <v/>
      </c>
      <c r="AC19" s="120" t="str">
        <f>IF('申込一覧表（男子）'!H19=0,"",('申込一覧表（男子）'!H19))</f>
        <v/>
      </c>
      <c r="AD19" s="120" t="str">
        <f>IF('申込一覧表（男子）'!I19=0,"",('申込一覧表（男子）'!I19))</f>
        <v/>
      </c>
      <c r="AE19" s="120" t="str">
        <f>IF('申込一覧表（男子）'!J19=0,"",('申込一覧表（男子）'!J19))</f>
        <v/>
      </c>
      <c r="AF19" s="120" t="str">
        <f>IF('申込一覧表（男子）'!K19=0,"",('申込一覧表（男子）'!K19))</f>
        <v/>
      </c>
      <c r="AG19" s="120" t="str">
        <f>IF('申込一覧表（男子）'!L19=0,"",('申込一覧表（男子）'!L19))</f>
        <v/>
      </c>
      <c r="AH19" s="120" t="str">
        <f>IF('申込一覧表（男子）'!M19=0,"",('申込一覧表（男子）'!M19))</f>
        <v/>
      </c>
      <c r="AI19" s="120" t="str">
        <f>IF('申込一覧表（男子）'!N19=0,"",('申込一覧表（男子）'!N19))</f>
        <v/>
      </c>
      <c r="AJ19" s="120" t="str">
        <f>IF('申込一覧表（男子）'!O19=0,"",('申込一覧表（男子）'!O19))</f>
        <v/>
      </c>
      <c r="AK19" s="120" t="str">
        <f>IF('申込一覧表（男子）'!P19=0,"",('申込一覧表（男子）'!P19))</f>
        <v/>
      </c>
      <c r="AL19" s="120" t="str">
        <f>IF('申込一覧表（男子）'!Q19=0,"",('申込一覧表（男子）'!Q19))</f>
        <v/>
      </c>
      <c r="AM19" s="120" t="str">
        <f>IF('申込一覧表（男子）'!R19=0,"",('申込一覧表（男子）'!R19))</f>
        <v/>
      </c>
      <c r="AN19" s="120" t="str">
        <f>IF('申込一覧表（男子）'!S19=0,"",('申込一覧表（男子）'!S19))</f>
        <v/>
      </c>
      <c r="AO19" s="120" t="str">
        <f>IF('申込一覧表（男子）'!T19=0,"",('申込一覧表（男子）'!T19))</f>
        <v/>
      </c>
      <c r="AP19" s="120" t="str">
        <f>IF('申込一覧表（男子）'!U19=0,"",('申込一覧表（男子）'!U19))</f>
        <v/>
      </c>
      <c r="AQ19" s="120" t="str">
        <f>IF('申込一覧表（男子）'!V19=0,"",('申込一覧表（男子）'!V19))</f>
        <v/>
      </c>
      <c r="AR19" s="120" t="str">
        <f>IF('申込一覧表（男子）'!W19=0,"",('申込一覧表（男子）'!W19))</f>
        <v/>
      </c>
      <c r="AS19" s="120" t="str">
        <f>IF('申込一覧表（男子）'!X19=0,"",('申込一覧表（男子）'!X19))</f>
        <v/>
      </c>
      <c r="AT19" s="120" t="str">
        <f>IF('申込一覧表（男子）'!Y19=0,"",('申込一覧表（男子）'!Y19))</f>
        <v/>
      </c>
      <c r="AU19" s="120" t="str">
        <f>IF('申込一覧表（男子）'!Z19=0,"",('申込一覧表（男子）'!Z19))</f>
        <v/>
      </c>
      <c r="AV19" s="204"/>
      <c r="AW19" s="205"/>
      <c r="AX19" s="10"/>
      <c r="AY19" s="41" t="str">
        <f t="shared" si="2"/>
        <v/>
      </c>
      <c r="AZ19" s="6" t="str">
        <f t="shared" si="2"/>
        <v/>
      </c>
      <c r="BA19" s="6" t="str">
        <f t="shared" si="2"/>
        <v/>
      </c>
      <c r="BB19" s="6" t="str">
        <f t="shared" si="2"/>
        <v/>
      </c>
      <c r="BC19" s="44" t="str">
        <f>IF($AN19="○",COUNTIF($AN$17:$AN19,"○"),"")</f>
        <v/>
      </c>
      <c r="BD19" s="44" t="str">
        <f>IF($AO19="○",COUNTIF($AO$17:$AO19,"○"),"")</f>
        <v/>
      </c>
      <c r="BE19" s="44" t="str">
        <f>IF($AP19="○",COUNTIF($AP$17:$AP19,"○"),"")</f>
        <v/>
      </c>
      <c r="BF19" s="44" t="str">
        <f>IF($AQ19="○",COUNTIF($AQ$17:$AQ19,"○"),"")</f>
        <v/>
      </c>
      <c r="BG19" s="73" t="str">
        <f>IF($AT19="○",COUNTIF($AT$17:$AT19,"○"),"")</f>
        <v/>
      </c>
      <c r="BH19" s="74" t="str">
        <f>IF($AU19="○",COUNTIF($AU$17:$AU19,"○"),"")</f>
        <v/>
      </c>
      <c r="BI19" s="41" t="str">
        <f t="shared" si="3"/>
        <v/>
      </c>
      <c r="BJ19" s="6" t="str">
        <f t="shared" si="3"/>
        <v/>
      </c>
      <c r="BK19" s="6" t="str">
        <f t="shared" si="3"/>
        <v/>
      </c>
      <c r="BL19" s="6" t="str">
        <f t="shared" si="3"/>
        <v/>
      </c>
      <c r="BM19" s="44" t="str">
        <f>IF($AR19="○",COUNTIF($AR$17:$AR19,"○"),"")</f>
        <v/>
      </c>
      <c r="BN19" s="44" t="str">
        <f>IF($AS19="○",COUNTIF($AS$17:$AS19,"○"),"")</f>
        <v/>
      </c>
      <c r="BO19" s="44" t="str">
        <f>IF($AT19="○",COUNTIF($AT$17:$AT19,"○"),"")</f>
        <v/>
      </c>
      <c r="BP19" s="54" t="str">
        <f>IF($AU19="○",COUNTIF($AU$17:$AU19,"○"),"")</f>
        <v/>
      </c>
      <c r="BQ19" s="73" t="str">
        <f>IF($AT19="○",COUNTIF($AT$17:$AT19,"○"),"")</f>
        <v/>
      </c>
      <c r="BR19" s="74" t="str">
        <f>IF($AU19="○",COUNTIF($AU$17:$AU19,"○"),"")</f>
        <v/>
      </c>
      <c r="BS19" s="4"/>
      <c r="BT19" s="10">
        <v>2</v>
      </c>
      <c r="BU19" s="25" t="str">
        <f>IFERROR(VLOOKUP(2,$A$17:$AA$56,23,FALSE),"")</f>
        <v/>
      </c>
      <c r="BV19" s="25" t="str">
        <f>IFERROR(VLOOKUP(2,$A$17:$AA$56,24,FALSE),"")</f>
        <v/>
      </c>
      <c r="BW19" s="25" t="str">
        <f>IFERROR(VLOOKUP(2,$A$17:$AA$56,26,FALSE),"")</f>
        <v/>
      </c>
      <c r="BX19" s="221">
        <f t="shared" si="6"/>
        <v>0</v>
      </c>
      <c r="BY19" s="30">
        <v>300</v>
      </c>
      <c r="BZ19" s="33" t="s">
        <v>15</v>
      </c>
      <c r="CA19" s="33"/>
      <c r="CB19" s="10"/>
      <c r="CC19" s="10">
        <v>2</v>
      </c>
      <c r="CD19" s="25" t="str">
        <f>IFERROR(VLOOKUP(2,$O$17:$AA$56,9,FALSE),"")</f>
        <v/>
      </c>
      <c r="CE19" s="25" t="str">
        <f>IFERROR(VLOOKUP(2,$O$17:$AA$56,10,FALSE),"")</f>
        <v/>
      </c>
      <c r="CF19" s="25" t="str">
        <f>IFERROR(VLOOKUP(2,$O$17:$AA$56,12,FALSE),"")</f>
        <v/>
      </c>
      <c r="CG19" s="222">
        <f t="shared" si="4"/>
        <v>0</v>
      </c>
    </row>
    <row r="20" spans="1:85" ht="21.95" customHeight="1" thickTop="1" thickBot="1" x14ac:dyDescent="0.2">
      <c r="A20" s="41" t="str">
        <f t="shared" si="0"/>
        <v/>
      </c>
      <c r="B20" s="6" t="str">
        <f t="shared" si="0"/>
        <v/>
      </c>
      <c r="C20" s="6" t="str">
        <f t="shared" si="0"/>
        <v/>
      </c>
      <c r="D20" s="6" t="str">
        <f t="shared" si="0"/>
        <v/>
      </c>
      <c r="E20" s="44" t="str">
        <f>IF($AN20="○",COUNTIF($AN$17:$AN20,"○"),"")</f>
        <v/>
      </c>
      <c r="F20" s="44" t="str">
        <f>IF($AO20="○",COUNTIF($AO$17:$AO20,"○"),"")</f>
        <v/>
      </c>
      <c r="G20" s="44" t="str">
        <f>IF($AP20="○",COUNTIF($AP$17:$AP20,"○"),"")</f>
        <v/>
      </c>
      <c r="H20" s="44" t="str">
        <f>IF($AQ20="○",COUNTIF($AQ$17:$AQ20,"○"),"")</f>
        <v/>
      </c>
      <c r="I20" s="73" t="str">
        <f>IF($AT20="○",COUNTIF($AT$17:$AT20,"○"),"")</f>
        <v/>
      </c>
      <c r="J20" s="74" t="str">
        <f>IF($AU20="○",COUNTIF($AU$17:$AU20,"○"),"")</f>
        <v/>
      </c>
      <c r="K20" s="41" t="str">
        <f t="shared" si="1"/>
        <v/>
      </c>
      <c r="L20" s="6" t="str">
        <f t="shared" si="1"/>
        <v/>
      </c>
      <c r="M20" s="6" t="str">
        <f t="shared" si="1"/>
        <v/>
      </c>
      <c r="N20" s="6" t="str">
        <f t="shared" si="1"/>
        <v/>
      </c>
      <c r="O20" s="44" t="str">
        <f>IF($AR20="○",COUNTIF($AR$17:$AR20,"○"),"")</f>
        <v/>
      </c>
      <c r="P20" s="44" t="str">
        <f>IF($AS20="○",COUNTIF($AS$17:$AS20,"○"),"")</f>
        <v/>
      </c>
      <c r="Q20" s="44" t="str">
        <f>IF($AT20="○",COUNTIF($AT$17:$AT20,"○"),"")</f>
        <v/>
      </c>
      <c r="R20" s="54" t="str">
        <f>IF($AU20="○",COUNTIF($AU$17:$AU20,"○"),"")</f>
        <v/>
      </c>
      <c r="S20" s="73" t="str">
        <f>IF($AT20="○",COUNTIF($AT$17:$AT20,"○"),"")</f>
        <v/>
      </c>
      <c r="T20" s="74" t="str">
        <f>IF($AU20="○",COUNTIF($AU$17:$AU20,"○"),"")</f>
        <v/>
      </c>
      <c r="U20" s="10"/>
      <c r="V20" s="14">
        <v>4</v>
      </c>
      <c r="W20" s="120" t="str">
        <f>IF('申込一覧表（男子）'!$B$20=0,"",('申込一覧表（男子）'!$B$20))</f>
        <v/>
      </c>
      <c r="X20" s="120" t="str">
        <f>IF('申込一覧表（男子）'!C20=0,"",('申込一覧表（男子）'!C20))</f>
        <v/>
      </c>
      <c r="Y20" s="120" t="str">
        <f>IF('申込一覧表（男子）'!D20=0,"",('申込一覧表（男子）'!D20))</f>
        <v/>
      </c>
      <c r="Z20" s="120" t="str">
        <f>IF('申込一覧表（男子）'!E20=0,"",('申込一覧表（男子）'!E20))</f>
        <v/>
      </c>
      <c r="AA20" s="120">
        <f t="shared" si="5"/>
        <v>0</v>
      </c>
      <c r="AB20" s="120" t="str">
        <f>IF('申込一覧表（男子）'!G20=0,"",('申込一覧表（男子）'!G20))</f>
        <v/>
      </c>
      <c r="AC20" s="120" t="str">
        <f>IF('申込一覧表（男子）'!H20=0,"",('申込一覧表（男子）'!H20))</f>
        <v/>
      </c>
      <c r="AD20" s="120" t="str">
        <f>IF('申込一覧表（男子）'!I20=0,"",('申込一覧表（男子）'!I20))</f>
        <v/>
      </c>
      <c r="AE20" s="120" t="str">
        <f>IF('申込一覧表（男子）'!J20=0,"",('申込一覧表（男子）'!J20))</f>
        <v/>
      </c>
      <c r="AF20" s="120" t="str">
        <f>IF('申込一覧表（男子）'!K20=0,"",('申込一覧表（男子）'!K20))</f>
        <v/>
      </c>
      <c r="AG20" s="120" t="str">
        <f>IF('申込一覧表（男子）'!L20=0,"",('申込一覧表（男子）'!L20))</f>
        <v/>
      </c>
      <c r="AH20" s="120" t="str">
        <f>IF('申込一覧表（男子）'!M20=0,"",('申込一覧表（男子）'!M20))</f>
        <v/>
      </c>
      <c r="AI20" s="120" t="str">
        <f>IF('申込一覧表（男子）'!N20=0,"",('申込一覧表（男子）'!N20))</f>
        <v/>
      </c>
      <c r="AJ20" s="120" t="str">
        <f>IF('申込一覧表（男子）'!O20=0,"",('申込一覧表（男子）'!O20))</f>
        <v/>
      </c>
      <c r="AK20" s="120" t="str">
        <f>IF('申込一覧表（男子）'!P20=0,"",('申込一覧表（男子）'!P20))</f>
        <v/>
      </c>
      <c r="AL20" s="120" t="str">
        <f>IF('申込一覧表（男子）'!Q20=0,"",('申込一覧表（男子）'!Q20))</f>
        <v/>
      </c>
      <c r="AM20" s="120" t="str">
        <f>IF('申込一覧表（男子）'!R20=0,"",('申込一覧表（男子）'!R20))</f>
        <v/>
      </c>
      <c r="AN20" s="120" t="str">
        <f>IF('申込一覧表（男子）'!S20=0,"",('申込一覧表（男子）'!S20))</f>
        <v/>
      </c>
      <c r="AO20" s="120" t="str">
        <f>IF('申込一覧表（男子）'!T20=0,"",('申込一覧表（男子）'!T20))</f>
        <v/>
      </c>
      <c r="AP20" s="120" t="str">
        <f>IF('申込一覧表（男子）'!U20=0,"",('申込一覧表（男子）'!U20))</f>
        <v/>
      </c>
      <c r="AQ20" s="120" t="str">
        <f>IF('申込一覧表（男子）'!V20=0,"",('申込一覧表（男子）'!V20))</f>
        <v/>
      </c>
      <c r="AR20" s="120" t="str">
        <f>IF('申込一覧表（男子）'!W20=0,"",('申込一覧表（男子）'!W20))</f>
        <v/>
      </c>
      <c r="AS20" s="120" t="str">
        <f>IF('申込一覧表（男子）'!X20=0,"",('申込一覧表（男子）'!X20))</f>
        <v/>
      </c>
      <c r="AT20" s="120" t="str">
        <f>IF('申込一覧表（男子）'!Y20=0,"",('申込一覧表（男子）'!Y20))</f>
        <v/>
      </c>
      <c r="AU20" s="120" t="str">
        <f>IF('申込一覧表（男子）'!Z20=0,"",('申込一覧表（男子）'!Z20))</f>
        <v/>
      </c>
      <c r="AV20" s="204"/>
      <c r="AW20" s="205"/>
      <c r="AX20" s="10"/>
      <c r="AY20" s="41" t="str">
        <f t="shared" si="2"/>
        <v/>
      </c>
      <c r="AZ20" s="6" t="str">
        <f t="shared" si="2"/>
        <v/>
      </c>
      <c r="BA20" s="6" t="str">
        <f t="shared" si="2"/>
        <v/>
      </c>
      <c r="BB20" s="6" t="str">
        <f t="shared" si="2"/>
        <v/>
      </c>
      <c r="BC20" s="44" t="str">
        <f>IF($AN20="○",COUNTIF($AN$17:$AN20,"○"),"")</f>
        <v/>
      </c>
      <c r="BD20" s="44" t="str">
        <f>IF($AO20="○",COUNTIF($AO$17:$AO20,"○"),"")</f>
        <v/>
      </c>
      <c r="BE20" s="44" t="str">
        <f>IF($AP20="○",COUNTIF($AP$17:$AP20,"○"),"")</f>
        <v/>
      </c>
      <c r="BF20" s="44" t="str">
        <f>IF($AQ20="○",COUNTIF($AQ$17:$AQ20,"○"),"")</f>
        <v/>
      </c>
      <c r="BG20" s="73" t="str">
        <f>IF($AT20="○",COUNTIF($AT$17:$AT20,"○"),"")</f>
        <v/>
      </c>
      <c r="BH20" s="74" t="str">
        <f>IF($AU20="○",COUNTIF($AU$17:$AU20,"○"),"")</f>
        <v/>
      </c>
      <c r="BI20" s="41" t="str">
        <f t="shared" si="3"/>
        <v/>
      </c>
      <c r="BJ20" s="6" t="str">
        <f t="shared" si="3"/>
        <v/>
      </c>
      <c r="BK20" s="6" t="str">
        <f t="shared" si="3"/>
        <v/>
      </c>
      <c r="BL20" s="6" t="str">
        <f t="shared" si="3"/>
        <v/>
      </c>
      <c r="BM20" s="44" t="str">
        <f>IF($AR20="○",COUNTIF($AR$17:$AR20,"○"),"")</f>
        <v/>
      </c>
      <c r="BN20" s="44" t="str">
        <f>IF($AS20="○",COUNTIF($AS$17:$AS20,"○"),"")</f>
        <v/>
      </c>
      <c r="BO20" s="44" t="str">
        <f>IF($AT20="○",COUNTIF($AT$17:$AT20,"○"),"")</f>
        <v/>
      </c>
      <c r="BP20" s="54" t="str">
        <f>IF($AU20="○",COUNTIF($AU$17:$AU20,"○"),"")</f>
        <v/>
      </c>
      <c r="BQ20" s="73" t="str">
        <f>IF($AT20="○",COUNTIF($AT$17:$AT20,"○"),"")</f>
        <v/>
      </c>
      <c r="BR20" s="74" t="str">
        <f>IF($AU20="○",COUNTIF($AU$17:$AU20,"○"),"")</f>
        <v/>
      </c>
      <c r="BS20" s="4"/>
      <c r="BT20" s="10">
        <v>3</v>
      </c>
      <c r="BU20" s="25" t="str">
        <f>IFERROR(VLOOKUP(3,$A$17:$AA$56,23,FALSE),"")</f>
        <v/>
      </c>
      <c r="BV20" s="25" t="str">
        <f>IFERROR(VLOOKUP(3,$A$17:$AA$56,24,FALSE),"")</f>
        <v/>
      </c>
      <c r="BW20" s="25" t="str">
        <f>IFERROR(VLOOKUP(3,$A$17:$AA$56,26,FALSE),"")</f>
        <v/>
      </c>
      <c r="BX20" s="221">
        <f t="shared" si="6"/>
        <v>0</v>
      </c>
      <c r="BY20" s="30">
        <v>400</v>
      </c>
      <c r="BZ20" s="33" t="s">
        <v>20</v>
      </c>
      <c r="CA20" s="33"/>
      <c r="CB20" s="10"/>
      <c r="CC20" s="10">
        <v>3</v>
      </c>
      <c r="CD20" s="25" t="str">
        <f>IFERROR(VLOOKUP(3,$O$17:$AA$56,9,FALSE),"")</f>
        <v/>
      </c>
      <c r="CE20" s="25" t="str">
        <f>IFERROR(VLOOKUP(3,$O$17:$AA$56,10,FALSE),"")</f>
        <v/>
      </c>
      <c r="CF20" s="25" t="str">
        <f>IFERROR(VLOOKUP(3,$O$17:$AA$56,12,FALSE),"")</f>
        <v/>
      </c>
      <c r="CG20" s="222">
        <f t="shared" si="4"/>
        <v>0</v>
      </c>
    </row>
    <row r="21" spans="1:85" ht="21.95" customHeight="1" thickTop="1" thickBot="1" x14ac:dyDescent="0.2">
      <c r="A21" s="41" t="str">
        <f t="shared" si="0"/>
        <v/>
      </c>
      <c r="B21" s="6" t="str">
        <f t="shared" si="0"/>
        <v/>
      </c>
      <c r="C21" s="6" t="str">
        <f t="shared" si="0"/>
        <v/>
      </c>
      <c r="D21" s="6" t="str">
        <f t="shared" si="0"/>
        <v/>
      </c>
      <c r="E21" s="44" t="str">
        <f>IF($AN21="○",COUNTIF($AN$17:$AN21,"○"),"")</f>
        <v/>
      </c>
      <c r="F21" s="44" t="str">
        <f>IF($AO21="○",COUNTIF($AO$17:$AO21,"○"),"")</f>
        <v/>
      </c>
      <c r="G21" s="44" t="str">
        <f>IF($AP21="○",COUNTIF($AP$17:$AP21,"○"),"")</f>
        <v/>
      </c>
      <c r="H21" s="44" t="str">
        <f>IF($AQ21="○",COUNTIF($AQ$17:$AQ21,"○"),"")</f>
        <v/>
      </c>
      <c r="I21" s="73" t="str">
        <f>IF($AT21="○",COUNTIF($AT$17:$AT21,"○"),"")</f>
        <v/>
      </c>
      <c r="J21" s="74" t="str">
        <f>IF($AU21="○",COUNTIF($AU$17:$AU21,"○"),"")</f>
        <v/>
      </c>
      <c r="K21" s="41" t="str">
        <f t="shared" si="1"/>
        <v/>
      </c>
      <c r="L21" s="6" t="str">
        <f t="shared" si="1"/>
        <v/>
      </c>
      <c r="M21" s="6" t="str">
        <f t="shared" si="1"/>
        <v/>
      </c>
      <c r="N21" s="6" t="str">
        <f t="shared" si="1"/>
        <v/>
      </c>
      <c r="O21" s="44" t="str">
        <f>IF($AR21="○",COUNTIF($AR$17:$AR21,"○"),"")</f>
        <v/>
      </c>
      <c r="P21" s="44" t="str">
        <f>IF($AS21="○",COUNTIF($AS$17:$AS21,"○"),"")</f>
        <v/>
      </c>
      <c r="Q21" s="44" t="str">
        <f>IF($AT21="○",COUNTIF($AT$17:$AT21,"○"),"")</f>
        <v/>
      </c>
      <c r="R21" s="54" t="str">
        <f>IF($AU21="○",COUNTIF($AU$17:$AU21,"○"),"")</f>
        <v/>
      </c>
      <c r="S21" s="73" t="str">
        <f>IF($AT21="○",COUNTIF($AT$17:$AT21,"○"),"")</f>
        <v/>
      </c>
      <c r="T21" s="74" t="str">
        <f>IF($AU21="○",COUNTIF($AU$17:$AU21,"○"),"")</f>
        <v/>
      </c>
      <c r="U21" s="10"/>
      <c r="V21" s="14">
        <v>5</v>
      </c>
      <c r="W21" s="120" t="str">
        <f>IF('申込一覧表（男子）'!$B$21=0,"",('申込一覧表（男子）'!$B$21))</f>
        <v/>
      </c>
      <c r="X21" s="120" t="str">
        <f>IF('申込一覧表（男子）'!C21=0,"",('申込一覧表（男子）'!C21))</f>
        <v/>
      </c>
      <c r="Y21" s="120" t="str">
        <f>IF('申込一覧表（男子）'!D21=0,"",('申込一覧表（男子）'!D21))</f>
        <v/>
      </c>
      <c r="Z21" s="120" t="str">
        <f>IF('申込一覧表（男子）'!E21=0,"",('申込一覧表（男子）'!E21))</f>
        <v/>
      </c>
      <c r="AA21" s="120">
        <f t="shared" si="5"/>
        <v>0</v>
      </c>
      <c r="AB21" s="120" t="str">
        <f>IF('申込一覧表（男子）'!G21=0,"",('申込一覧表（男子）'!G21))</f>
        <v/>
      </c>
      <c r="AC21" s="120" t="str">
        <f>IF('申込一覧表（男子）'!H21=0,"",('申込一覧表（男子）'!H21))</f>
        <v/>
      </c>
      <c r="AD21" s="120" t="str">
        <f>IF('申込一覧表（男子）'!I21=0,"",('申込一覧表（男子）'!I21))</f>
        <v/>
      </c>
      <c r="AE21" s="120" t="str">
        <f>IF('申込一覧表（男子）'!J21=0,"",('申込一覧表（男子）'!J21))</f>
        <v/>
      </c>
      <c r="AF21" s="120" t="str">
        <f>IF('申込一覧表（男子）'!K21=0,"",('申込一覧表（男子）'!K21))</f>
        <v/>
      </c>
      <c r="AG21" s="120" t="str">
        <f>IF('申込一覧表（男子）'!L21=0,"",('申込一覧表（男子）'!L21))</f>
        <v/>
      </c>
      <c r="AH21" s="120" t="str">
        <f>IF('申込一覧表（男子）'!M21=0,"",('申込一覧表（男子）'!M21))</f>
        <v/>
      </c>
      <c r="AI21" s="120" t="str">
        <f>IF('申込一覧表（男子）'!N21=0,"",('申込一覧表（男子）'!N21))</f>
        <v/>
      </c>
      <c r="AJ21" s="120" t="str">
        <f>IF('申込一覧表（男子）'!O21=0,"",('申込一覧表（男子）'!O21))</f>
        <v/>
      </c>
      <c r="AK21" s="120" t="str">
        <f>IF('申込一覧表（男子）'!P21=0,"",('申込一覧表（男子）'!P21))</f>
        <v/>
      </c>
      <c r="AL21" s="120" t="str">
        <f>IF('申込一覧表（男子）'!Q21=0,"",('申込一覧表（男子）'!Q21))</f>
        <v/>
      </c>
      <c r="AM21" s="120" t="str">
        <f>IF('申込一覧表（男子）'!R21=0,"",('申込一覧表（男子）'!R21))</f>
        <v/>
      </c>
      <c r="AN21" s="120" t="str">
        <f>IF('申込一覧表（男子）'!S21=0,"",('申込一覧表（男子）'!S21))</f>
        <v/>
      </c>
      <c r="AO21" s="120" t="str">
        <f>IF('申込一覧表（男子）'!T21=0,"",('申込一覧表（男子）'!T21))</f>
        <v/>
      </c>
      <c r="AP21" s="120" t="str">
        <f>IF('申込一覧表（男子）'!U21=0,"",('申込一覧表（男子）'!U21))</f>
        <v/>
      </c>
      <c r="AQ21" s="120" t="str">
        <f>IF('申込一覧表（男子）'!V21=0,"",('申込一覧表（男子）'!V21))</f>
        <v/>
      </c>
      <c r="AR21" s="120" t="str">
        <f>IF('申込一覧表（男子）'!W21=0,"",('申込一覧表（男子）'!W21))</f>
        <v/>
      </c>
      <c r="AS21" s="120" t="str">
        <f>IF('申込一覧表（男子）'!X21=0,"",('申込一覧表（男子）'!X21))</f>
        <v/>
      </c>
      <c r="AT21" s="120" t="str">
        <f>IF('申込一覧表（男子）'!Y21=0,"",('申込一覧表（男子）'!Y21))</f>
        <v/>
      </c>
      <c r="AU21" s="120" t="str">
        <f>IF('申込一覧表（男子）'!Z21=0,"",('申込一覧表（男子）'!Z21))</f>
        <v/>
      </c>
      <c r="AV21" s="204"/>
      <c r="AW21" s="205"/>
      <c r="AX21" s="10"/>
      <c r="AY21" s="41" t="str">
        <f t="shared" si="2"/>
        <v/>
      </c>
      <c r="AZ21" s="6" t="str">
        <f t="shared" si="2"/>
        <v/>
      </c>
      <c r="BA21" s="6" t="str">
        <f t="shared" si="2"/>
        <v/>
      </c>
      <c r="BB21" s="6" t="str">
        <f t="shared" si="2"/>
        <v/>
      </c>
      <c r="BC21" s="44" t="str">
        <f>IF($AN21="○",COUNTIF($AN$17:$AN21,"○"),"")</f>
        <v/>
      </c>
      <c r="BD21" s="44" t="str">
        <f>IF($AO21="○",COUNTIF($AO$17:$AO21,"○"),"")</f>
        <v/>
      </c>
      <c r="BE21" s="44" t="str">
        <f>IF($AP21="○",COUNTIF($AP$17:$AP21,"○"),"")</f>
        <v/>
      </c>
      <c r="BF21" s="44" t="str">
        <f>IF($AQ21="○",COUNTIF($AQ$17:$AQ21,"○"),"")</f>
        <v/>
      </c>
      <c r="BG21" s="73" t="str">
        <f>IF($AT21="○",COUNTIF($AT$17:$AT21,"○"),"")</f>
        <v/>
      </c>
      <c r="BH21" s="74" t="str">
        <f>IF($AU21="○",COUNTIF($AU$17:$AU21,"○"),"")</f>
        <v/>
      </c>
      <c r="BI21" s="41" t="str">
        <f t="shared" si="3"/>
        <v/>
      </c>
      <c r="BJ21" s="6" t="str">
        <f t="shared" si="3"/>
        <v/>
      </c>
      <c r="BK21" s="6" t="str">
        <f t="shared" si="3"/>
        <v/>
      </c>
      <c r="BL21" s="6" t="str">
        <f t="shared" si="3"/>
        <v/>
      </c>
      <c r="BM21" s="44" t="str">
        <f>IF($AR21="○",COUNTIF($AR$17:$AR21,"○"),"")</f>
        <v/>
      </c>
      <c r="BN21" s="44" t="str">
        <f>IF($AS21="○",COUNTIF($AS$17:$AS21,"○"),"")</f>
        <v/>
      </c>
      <c r="BO21" s="44" t="str">
        <f>IF($AT21="○",COUNTIF($AT$17:$AT21,"○"),"")</f>
        <v/>
      </c>
      <c r="BP21" s="54" t="str">
        <f>IF($AU21="○",COUNTIF($AU$17:$AU21,"○"),"")</f>
        <v/>
      </c>
      <c r="BQ21" s="73" t="str">
        <f>IF($AT21="○",COUNTIF($AT$17:$AT21,"○"),"")</f>
        <v/>
      </c>
      <c r="BR21" s="74" t="str">
        <f>IF($AU21="○",COUNTIF($AU$17:$AU21,"○"),"")</f>
        <v/>
      </c>
      <c r="BS21" s="4"/>
      <c r="BT21" s="10">
        <v>4</v>
      </c>
      <c r="BU21" s="25" t="str">
        <f>IFERROR(VLOOKUP(4,$A$17:$AA$56,23,FALSE),"")</f>
        <v/>
      </c>
      <c r="BV21" s="25" t="str">
        <f>IFERROR(VLOOKUP(4,$A$17:$AA$56,24,FALSE),"")</f>
        <v/>
      </c>
      <c r="BW21" s="25" t="str">
        <f>IFERROR(VLOOKUP(4,$A$17:$AA$56,26,FALSE),"")</f>
        <v/>
      </c>
      <c r="BX21" s="221">
        <f t="shared" si="6"/>
        <v>0</v>
      </c>
      <c r="BY21" s="30">
        <v>800</v>
      </c>
      <c r="BZ21" s="33" t="s">
        <v>19</v>
      </c>
      <c r="CA21" s="33"/>
      <c r="CB21" s="10"/>
      <c r="CC21" s="10">
        <v>4</v>
      </c>
      <c r="CD21" s="25" t="str">
        <f>IFERROR(VLOOKUP(4,$O$17:$AA$56,9,FALSE),"")</f>
        <v/>
      </c>
      <c r="CE21" s="25" t="str">
        <f>IFERROR(VLOOKUP(4,$O$17:$AA$56,10,FALSE),"")</f>
        <v/>
      </c>
      <c r="CF21" s="25" t="str">
        <f>IFERROR(VLOOKUP(4,$O$17:$AA$56,12,FALSE),"")</f>
        <v/>
      </c>
      <c r="CG21" s="222">
        <f t="shared" si="4"/>
        <v>0</v>
      </c>
    </row>
    <row r="22" spans="1:85" ht="21.95" customHeight="1" thickTop="1" thickBot="1" x14ac:dyDescent="0.2">
      <c r="A22" s="41" t="str">
        <f t="shared" si="0"/>
        <v/>
      </c>
      <c r="B22" s="6" t="str">
        <f t="shared" si="0"/>
        <v/>
      </c>
      <c r="C22" s="6" t="str">
        <f t="shared" si="0"/>
        <v/>
      </c>
      <c r="D22" s="6" t="str">
        <f t="shared" si="0"/>
        <v/>
      </c>
      <c r="E22" s="44" t="str">
        <f>IF($AN22="○",COUNTIF($AN$17:$AN22,"○"),"")</f>
        <v/>
      </c>
      <c r="F22" s="44" t="str">
        <f>IF($AO22="○",COUNTIF($AO$17:$AO22,"○"),"")</f>
        <v/>
      </c>
      <c r="G22" s="44" t="str">
        <f>IF($AP22="○",COUNTIF($AP$17:$AP22,"○"),"")</f>
        <v/>
      </c>
      <c r="H22" s="44" t="str">
        <f>IF($AQ22="○",COUNTIF($AQ$17:$AQ22,"○"),"")</f>
        <v/>
      </c>
      <c r="I22" s="73" t="str">
        <f>IF($AT22="○",COUNTIF($AT$17:$AT22,"○"),"")</f>
        <v/>
      </c>
      <c r="J22" s="74" t="str">
        <f>IF($AU22="○",COUNTIF($AU$17:$AU22,"○"),"")</f>
        <v/>
      </c>
      <c r="K22" s="41" t="str">
        <f t="shared" si="1"/>
        <v/>
      </c>
      <c r="L22" s="6" t="str">
        <f t="shared" si="1"/>
        <v/>
      </c>
      <c r="M22" s="6" t="str">
        <f t="shared" si="1"/>
        <v/>
      </c>
      <c r="N22" s="6" t="str">
        <f t="shared" si="1"/>
        <v/>
      </c>
      <c r="O22" s="44" t="str">
        <f>IF($AR22="○",COUNTIF($AR$17:$AR22,"○"),"")</f>
        <v/>
      </c>
      <c r="P22" s="44" t="str">
        <f>IF($AS22="○",COUNTIF($AS$17:$AS22,"○"),"")</f>
        <v/>
      </c>
      <c r="Q22" s="44" t="str">
        <f>IF($AT22="○",COUNTIF($AT$17:$AT22,"○"),"")</f>
        <v/>
      </c>
      <c r="R22" s="54" t="str">
        <f>IF($AU22="○",COUNTIF($AU$17:$AU22,"○"),"")</f>
        <v/>
      </c>
      <c r="S22" s="73" t="str">
        <f>IF($AT22="○",COUNTIF($AT$17:$AT22,"○"),"")</f>
        <v/>
      </c>
      <c r="T22" s="74" t="str">
        <f>IF($AU22="○",COUNTIF($AU$17:$AU22,"○"),"")</f>
        <v/>
      </c>
      <c r="U22" s="10"/>
      <c r="V22" s="14">
        <v>6</v>
      </c>
      <c r="W22" s="120" t="str">
        <f>IF('申込一覧表（男子）'!$B$22=0,"",('申込一覧表（男子）'!$B$22))</f>
        <v/>
      </c>
      <c r="X22" s="120" t="str">
        <f>IF('申込一覧表（男子）'!C22=0,"",('申込一覧表（男子）'!C22))</f>
        <v/>
      </c>
      <c r="Y22" s="120" t="str">
        <f>IF('申込一覧表（男子）'!D22=0,"",('申込一覧表（男子）'!D22))</f>
        <v/>
      </c>
      <c r="Z22" s="120" t="str">
        <f>IF('申込一覧表（男子）'!E22=0,"",('申込一覧表（男子）'!E22))</f>
        <v/>
      </c>
      <c r="AA22" s="120">
        <f t="shared" si="5"/>
        <v>0</v>
      </c>
      <c r="AB22" s="120" t="str">
        <f>IF('申込一覧表（男子）'!G22=0,"",('申込一覧表（男子）'!G22))</f>
        <v/>
      </c>
      <c r="AC22" s="120" t="str">
        <f>IF('申込一覧表（男子）'!H22=0,"",('申込一覧表（男子）'!H22))</f>
        <v/>
      </c>
      <c r="AD22" s="120" t="str">
        <f>IF('申込一覧表（男子）'!I22=0,"",('申込一覧表（男子）'!I22))</f>
        <v/>
      </c>
      <c r="AE22" s="120" t="str">
        <f>IF('申込一覧表（男子）'!J22=0,"",('申込一覧表（男子）'!J22))</f>
        <v/>
      </c>
      <c r="AF22" s="120" t="str">
        <f>IF('申込一覧表（男子）'!K22=0,"",('申込一覧表（男子）'!K22))</f>
        <v/>
      </c>
      <c r="AG22" s="120" t="str">
        <f>IF('申込一覧表（男子）'!L22=0,"",('申込一覧表（男子）'!L22))</f>
        <v/>
      </c>
      <c r="AH22" s="120" t="str">
        <f>IF('申込一覧表（男子）'!M22=0,"",('申込一覧表（男子）'!M22))</f>
        <v/>
      </c>
      <c r="AI22" s="120" t="str">
        <f>IF('申込一覧表（男子）'!N22=0,"",('申込一覧表（男子）'!N22))</f>
        <v/>
      </c>
      <c r="AJ22" s="120" t="str">
        <f>IF('申込一覧表（男子）'!O22=0,"",('申込一覧表（男子）'!O22))</f>
        <v/>
      </c>
      <c r="AK22" s="120" t="str">
        <f>IF('申込一覧表（男子）'!P22=0,"",('申込一覧表（男子）'!P22))</f>
        <v/>
      </c>
      <c r="AL22" s="120" t="str">
        <f>IF('申込一覧表（男子）'!Q22=0,"",('申込一覧表（男子）'!Q22))</f>
        <v/>
      </c>
      <c r="AM22" s="120" t="str">
        <f>IF('申込一覧表（男子）'!R22=0,"",('申込一覧表（男子）'!R22))</f>
        <v/>
      </c>
      <c r="AN22" s="120" t="str">
        <f>IF('申込一覧表（男子）'!S22=0,"",('申込一覧表（男子）'!S22))</f>
        <v/>
      </c>
      <c r="AO22" s="120" t="str">
        <f>IF('申込一覧表（男子）'!T22=0,"",('申込一覧表（男子）'!T22))</f>
        <v/>
      </c>
      <c r="AP22" s="120" t="str">
        <f>IF('申込一覧表（男子）'!U22=0,"",('申込一覧表（男子）'!U22))</f>
        <v/>
      </c>
      <c r="AQ22" s="120" t="str">
        <f>IF('申込一覧表（男子）'!V22=0,"",('申込一覧表（男子）'!V22))</f>
        <v/>
      </c>
      <c r="AR22" s="120" t="str">
        <f>IF('申込一覧表（男子）'!W22=0,"",('申込一覧表（男子）'!W22))</f>
        <v/>
      </c>
      <c r="AS22" s="120" t="str">
        <f>IF('申込一覧表（男子）'!X22=0,"",('申込一覧表（男子）'!X22))</f>
        <v/>
      </c>
      <c r="AT22" s="120" t="str">
        <f>IF('申込一覧表（男子）'!Y22=0,"",('申込一覧表（男子）'!Y22))</f>
        <v/>
      </c>
      <c r="AU22" s="120" t="str">
        <f>IF('申込一覧表（男子）'!Z22=0,"",('申込一覧表（男子）'!Z22))</f>
        <v/>
      </c>
      <c r="AV22" s="204"/>
      <c r="AW22" s="205"/>
      <c r="AX22" s="10"/>
      <c r="AY22" s="41" t="str">
        <f t="shared" si="2"/>
        <v/>
      </c>
      <c r="AZ22" s="6" t="str">
        <f t="shared" si="2"/>
        <v/>
      </c>
      <c r="BA22" s="6" t="str">
        <f t="shared" si="2"/>
        <v/>
      </c>
      <c r="BB22" s="6" t="str">
        <f t="shared" si="2"/>
        <v/>
      </c>
      <c r="BC22" s="44" t="str">
        <f>IF($AN22="○",COUNTIF($AN$17:$AN22,"○"),"")</f>
        <v/>
      </c>
      <c r="BD22" s="44" t="str">
        <f>IF($AO22="○",COUNTIF($AO$17:$AO22,"○"),"")</f>
        <v/>
      </c>
      <c r="BE22" s="44" t="str">
        <f>IF($AP22="○",COUNTIF($AP$17:$AP22,"○"),"")</f>
        <v/>
      </c>
      <c r="BF22" s="44" t="str">
        <f>IF($AQ22="○",COUNTIF($AQ$17:$AQ22,"○"),"")</f>
        <v/>
      </c>
      <c r="BG22" s="73" t="str">
        <f>IF($AT22="○",COUNTIF($AT$17:$AT22,"○"),"")</f>
        <v/>
      </c>
      <c r="BH22" s="74" t="str">
        <f>IF($AU22="○",COUNTIF($AU$17:$AU22,"○"),"")</f>
        <v/>
      </c>
      <c r="BI22" s="41" t="str">
        <f t="shared" si="3"/>
        <v/>
      </c>
      <c r="BJ22" s="6" t="str">
        <f t="shared" si="3"/>
        <v/>
      </c>
      <c r="BK22" s="6" t="str">
        <f t="shared" si="3"/>
        <v/>
      </c>
      <c r="BL22" s="6" t="str">
        <f t="shared" si="3"/>
        <v/>
      </c>
      <c r="BM22" s="44" t="str">
        <f>IF($AR22="○",COUNTIF($AR$17:$AR22,"○"),"")</f>
        <v/>
      </c>
      <c r="BN22" s="44" t="str">
        <f>IF($AS22="○",COUNTIF($AS$17:$AS22,"○"),"")</f>
        <v/>
      </c>
      <c r="BO22" s="44" t="str">
        <f>IF($AT22="○",COUNTIF($AT$17:$AT22,"○"),"")</f>
        <v/>
      </c>
      <c r="BP22" s="54" t="str">
        <f>IF($AU22="○",COUNTIF($AU$17:$AU22,"○"),"")</f>
        <v/>
      </c>
      <c r="BQ22" s="73" t="str">
        <f>IF($AT22="○",COUNTIF($AT$17:$AT22,"○"),"")</f>
        <v/>
      </c>
      <c r="BR22" s="74" t="str">
        <f>IF($AU22="○",COUNTIF($AU$17:$AU22,"○"),"")</f>
        <v/>
      </c>
      <c r="BS22" s="4"/>
      <c r="BT22" s="10">
        <v>5</v>
      </c>
      <c r="BU22" s="25" t="str">
        <f>IFERROR(VLOOKUP(5,$A$17:$AA$56,23,FALSE),"")</f>
        <v/>
      </c>
      <c r="BV22" s="25" t="str">
        <f>IFERROR(VLOOKUP(5,$A$17:$AA$56,24,FALSE),"")</f>
        <v/>
      </c>
      <c r="BW22" s="25" t="str">
        <f>IFERROR(VLOOKUP(5,$A$17:$AA$56,26,FALSE),"")</f>
        <v/>
      </c>
      <c r="BX22" s="221">
        <f t="shared" si="6"/>
        <v>0</v>
      </c>
      <c r="BY22" s="30">
        <v>1000</v>
      </c>
      <c r="BZ22" s="31" t="s">
        <v>21</v>
      </c>
      <c r="CA22" s="33"/>
      <c r="CB22" s="10"/>
      <c r="CC22" s="10">
        <v>5</v>
      </c>
      <c r="CD22" s="25" t="str">
        <f>IFERROR(VLOOKUP(5,$O$17:$AA$56,9,FALSE),"")</f>
        <v/>
      </c>
      <c r="CE22" s="25" t="str">
        <f>IFERROR(VLOOKUP(5,$O$17:$AA$56,10,FALSE),"")</f>
        <v/>
      </c>
      <c r="CF22" s="25" t="str">
        <f>IFERROR(VLOOKUP(5,$O$17:$AA$56,12,FALSE),"")</f>
        <v/>
      </c>
      <c r="CG22" s="222">
        <f t="shared" si="4"/>
        <v>0</v>
      </c>
    </row>
    <row r="23" spans="1:85" ht="21.95" customHeight="1" thickTop="1" thickBot="1" x14ac:dyDescent="0.2">
      <c r="A23" s="41" t="str">
        <f t="shared" si="0"/>
        <v/>
      </c>
      <c r="B23" s="6" t="str">
        <f t="shared" si="0"/>
        <v/>
      </c>
      <c r="C23" s="6" t="str">
        <f t="shared" si="0"/>
        <v/>
      </c>
      <c r="D23" s="6" t="str">
        <f t="shared" si="0"/>
        <v/>
      </c>
      <c r="E23" s="44" t="str">
        <f>IF($AN23="○",COUNTIF($AN$17:$AN23,"○"),"")</f>
        <v/>
      </c>
      <c r="F23" s="44" t="str">
        <f>IF($AO23="○",COUNTIF($AO$17:$AO23,"○"),"")</f>
        <v/>
      </c>
      <c r="G23" s="44" t="str">
        <f>IF($AP23="○",COUNTIF($AP$17:$AP23,"○"),"")</f>
        <v/>
      </c>
      <c r="H23" s="44" t="str">
        <f>IF($AQ23="○",COUNTIF($AQ$17:$AQ23,"○"),"")</f>
        <v/>
      </c>
      <c r="I23" s="73" t="str">
        <f>IF($AT23="○",COUNTIF($AT$17:$AT23,"○"),"")</f>
        <v/>
      </c>
      <c r="J23" s="74" t="str">
        <f>IF($AU23="○",COUNTIF($AU$17:$AU23,"○"),"")</f>
        <v/>
      </c>
      <c r="K23" s="41" t="str">
        <f t="shared" si="1"/>
        <v/>
      </c>
      <c r="L23" s="6" t="str">
        <f t="shared" si="1"/>
        <v/>
      </c>
      <c r="M23" s="6" t="str">
        <f t="shared" si="1"/>
        <v/>
      </c>
      <c r="N23" s="6" t="str">
        <f t="shared" si="1"/>
        <v/>
      </c>
      <c r="O23" s="44" t="str">
        <f>IF($AR23="○",COUNTIF($AR$17:$AR23,"○"),"")</f>
        <v/>
      </c>
      <c r="P23" s="44" t="str">
        <f>IF($AS23="○",COUNTIF($AS$17:$AS23,"○"),"")</f>
        <v/>
      </c>
      <c r="Q23" s="44" t="str">
        <f>IF($AT23="○",COUNTIF($AT$17:$AT23,"○"),"")</f>
        <v/>
      </c>
      <c r="R23" s="54" t="str">
        <f>IF($AU23="○",COUNTIF($AU$17:$AU23,"○"),"")</f>
        <v/>
      </c>
      <c r="S23" s="73" t="str">
        <f>IF($AT23="○",COUNTIF($AT$17:$AT23,"○"),"")</f>
        <v/>
      </c>
      <c r="T23" s="74" t="str">
        <f>IF($AU23="○",COUNTIF($AU$17:$AU23,"○"),"")</f>
        <v/>
      </c>
      <c r="U23" s="10"/>
      <c r="V23" s="14">
        <v>7</v>
      </c>
      <c r="W23" s="120" t="str">
        <f>IF('申込一覧表（男子）'!$B$23=0,"",('申込一覧表（男子）'!$B$23))</f>
        <v/>
      </c>
      <c r="X23" s="120" t="str">
        <f>IF('申込一覧表（男子）'!C23=0,"",('申込一覧表（男子）'!C23))</f>
        <v/>
      </c>
      <c r="Y23" s="120" t="str">
        <f>IF('申込一覧表（男子）'!D23=0,"",('申込一覧表（男子）'!D23))</f>
        <v/>
      </c>
      <c r="Z23" s="120" t="str">
        <f>IF('申込一覧表（男子）'!E23=0,"",('申込一覧表（男子）'!E23))</f>
        <v/>
      </c>
      <c r="AA23" s="120">
        <f t="shared" si="5"/>
        <v>0</v>
      </c>
      <c r="AB23" s="120" t="str">
        <f>IF('申込一覧表（男子）'!G23=0,"",('申込一覧表（男子）'!G23))</f>
        <v/>
      </c>
      <c r="AC23" s="120" t="str">
        <f>IF('申込一覧表（男子）'!H23=0,"",('申込一覧表（男子）'!H23))</f>
        <v/>
      </c>
      <c r="AD23" s="120" t="str">
        <f>IF('申込一覧表（男子）'!I23=0,"",('申込一覧表（男子）'!I23))</f>
        <v/>
      </c>
      <c r="AE23" s="120" t="str">
        <f>IF('申込一覧表（男子）'!J23=0,"",('申込一覧表（男子）'!J23))</f>
        <v/>
      </c>
      <c r="AF23" s="120" t="str">
        <f>IF('申込一覧表（男子）'!K23=0,"",('申込一覧表（男子）'!K23))</f>
        <v/>
      </c>
      <c r="AG23" s="120" t="str">
        <f>IF('申込一覧表（男子）'!L23=0,"",('申込一覧表（男子）'!L23))</f>
        <v/>
      </c>
      <c r="AH23" s="120" t="str">
        <f>IF('申込一覧表（男子）'!M23=0,"",('申込一覧表（男子）'!M23))</f>
        <v/>
      </c>
      <c r="AI23" s="120" t="str">
        <f>IF('申込一覧表（男子）'!N23=0,"",('申込一覧表（男子）'!N23))</f>
        <v/>
      </c>
      <c r="AJ23" s="120" t="str">
        <f>IF('申込一覧表（男子）'!O23=0,"",('申込一覧表（男子）'!O23))</f>
        <v/>
      </c>
      <c r="AK23" s="120" t="str">
        <f>IF('申込一覧表（男子）'!P23=0,"",('申込一覧表（男子）'!P23))</f>
        <v/>
      </c>
      <c r="AL23" s="120" t="str">
        <f>IF('申込一覧表（男子）'!Q23=0,"",('申込一覧表（男子）'!Q23))</f>
        <v/>
      </c>
      <c r="AM23" s="120" t="str">
        <f>IF('申込一覧表（男子）'!R23=0,"",('申込一覧表（男子）'!R23))</f>
        <v/>
      </c>
      <c r="AN23" s="120" t="str">
        <f>IF('申込一覧表（男子）'!S23=0,"",('申込一覧表（男子）'!S23))</f>
        <v/>
      </c>
      <c r="AO23" s="120" t="str">
        <f>IF('申込一覧表（男子）'!T23=0,"",('申込一覧表（男子）'!T23))</f>
        <v/>
      </c>
      <c r="AP23" s="120" t="str">
        <f>IF('申込一覧表（男子）'!U23=0,"",('申込一覧表（男子）'!U23))</f>
        <v/>
      </c>
      <c r="AQ23" s="120" t="str">
        <f>IF('申込一覧表（男子）'!V23=0,"",('申込一覧表（男子）'!V23))</f>
        <v/>
      </c>
      <c r="AR23" s="120" t="str">
        <f>IF('申込一覧表（男子）'!W23=0,"",('申込一覧表（男子）'!W23))</f>
        <v/>
      </c>
      <c r="AS23" s="120" t="str">
        <f>IF('申込一覧表（男子）'!X23=0,"",('申込一覧表（男子）'!X23))</f>
        <v/>
      </c>
      <c r="AT23" s="120" t="str">
        <f>IF('申込一覧表（男子）'!Y23=0,"",('申込一覧表（男子）'!Y23))</f>
        <v/>
      </c>
      <c r="AU23" s="120" t="str">
        <f>IF('申込一覧表（男子）'!Z23=0,"",('申込一覧表（男子）'!Z23))</f>
        <v/>
      </c>
      <c r="AV23" s="204"/>
      <c r="AW23" s="205"/>
      <c r="AX23" s="10"/>
      <c r="AY23" s="41" t="str">
        <f t="shared" si="2"/>
        <v/>
      </c>
      <c r="AZ23" s="6" t="str">
        <f t="shared" si="2"/>
        <v/>
      </c>
      <c r="BA23" s="6" t="str">
        <f t="shared" si="2"/>
        <v/>
      </c>
      <c r="BB23" s="6" t="str">
        <f t="shared" si="2"/>
        <v/>
      </c>
      <c r="BC23" s="44" t="str">
        <f>IF($AN23="○",COUNTIF($AN$17:$AN23,"○"),"")</f>
        <v/>
      </c>
      <c r="BD23" s="44" t="str">
        <f>IF($AO23="○",COUNTIF($AO$17:$AO23,"○"),"")</f>
        <v/>
      </c>
      <c r="BE23" s="44" t="str">
        <f>IF($AP23="○",COUNTIF($AP$17:$AP23,"○"),"")</f>
        <v/>
      </c>
      <c r="BF23" s="44" t="str">
        <f>IF($AQ23="○",COUNTIF($AQ$17:$AQ23,"○"),"")</f>
        <v/>
      </c>
      <c r="BG23" s="73" t="str">
        <f>IF($AT23="○",COUNTIF($AT$17:$AT23,"○"),"")</f>
        <v/>
      </c>
      <c r="BH23" s="74" t="str">
        <f>IF($AU23="○",COUNTIF($AU$17:$AU23,"○"),"")</f>
        <v/>
      </c>
      <c r="BI23" s="41" t="str">
        <f t="shared" si="3"/>
        <v/>
      </c>
      <c r="BJ23" s="6" t="str">
        <f t="shared" si="3"/>
        <v/>
      </c>
      <c r="BK23" s="6" t="str">
        <f t="shared" si="3"/>
        <v/>
      </c>
      <c r="BL23" s="6" t="str">
        <f t="shared" si="3"/>
        <v/>
      </c>
      <c r="BM23" s="44" t="str">
        <f>IF($AR23="○",COUNTIF($AR$17:$AR23,"○"),"")</f>
        <v/>
      </c>
      <c r="BN23" s="44" t="str">
        <f>IF($AS23="○",COUNTIF($AS$17:$AS23,"○"),"")</f>
        <v/>
      </c>
      <c r="BO23" s="44" t="str">
        <f>IF($AT23="○",COUNTIF($AT$17:$AT23,"○"),"")</f>
        <v/>
      </c>
      <c r="BP23" s="54" t="str">
        <f>IF($AU23="○",COUNTIF($AU$17:$AU23,"○"),"")</f>
        <v/>
      </c>
      <c r="BQ23" s="73" t="str">
        <f>IF($AT23="○",COUNTIF($AT$17:$AT23,"○"),"")</f>
        <v/>
      </c>
      <c r="BR23" s="74" t="str">
        <f>IF($AU23="○",COUNTIF($AU$17:$AU23,"○"),"")</f>
        <v/>
      </c>
      <c r="BS23" s="4"/>
      <c r="BT23" s="10">
        <v>6</v>
      </c>
      <c r="BU23" s="25" t="str">
        <f>IFERROR(VLOOKUP(6,$A$17:$AA$56,23,FALSE),"")</f>
        <v/>
      </c>
      <c r="BV23" s="25" t="str">
        <f>IFERROR(VLOOKUP(6,$A$17:$AA$56,24,FALSE),"")</f>
        <v/>
      </c>
      <c r="BW23" s="25" t="str">
        <f>IFERROR(VLOOKUP(6,$A$17:$AA$56,26,FALSE),"")</f>
        <v/>
      </c>
      <c r="BX23" s="221">
        <f t="shared" si="6"/>
        <v>0</v>
      </c>
      <c r="BY23" s="30">
        <v>1500</v>
      </c>
      <c r="BZ23" s="201"/>
      <c r="CA23" s="201"/>
      <c r="CB23" s="10"/>
      <c r="CC23" s="10">
        <v>6</v>
      </c>
      <c r="CD23" s="25" t="str">
        <f>IFERROR(VLOOKUP(6,$O$17:$AA$56,9,FALSE),"")</f>
        <v/>
      </c>
      <c r="CE23" s="25" t="str">
        <f>IFERROR(VLOOKUP(6,$O$17:$AA$56,10,FALSE),"")</f>
        <v/>
      </c>
      <c r="CF23" s="25" t="str">
        <f>IFERROR(VLOOKUP(6,$O$17:$AA$56,12,FALSE),"")</f>
        <v/>
      </c>
      <c r="CG23" s="222">
        <f t="shared" si="4"/>
        <v>0</v>
      </c>
    </row>
    <row r="24" spans="1:85" ht="21.95" customHeight="1" thickTop="1" thickBot="1" x14ac:dyDescent="0.2">
      <c r="A24" s="41" t="str">
        <f t="shared" si="0"/>
        <v/>
      </c>
      <c r="B24" s="6" t="str">
        <f t="shared" si="0"/>
        <v/>
      </c>
      <c r="C24" s="6" t="str">
        <f t="shared" si="0"/>
        <v/>
      </c>
      <c r="D24" s="6" t="str">
        <f t="shared" si="0"/>
        <v/>
      </c>
      <c r="E24" s="44" t="str">
        <f>IF($AN24="○",COUNTIF($AN$17:$AN24,"○"),"")</f>
        <v/>
      </c>
      <c r="F24" s="44" t="str">
        <f>IF($AO24="○",COUNTIF($AO$17:$AO24,"○"),"")</f>
        <v/>
      </c>
      <c r="G24" s="44" t="str">
        <f>IF($AP24="○",COUNTIF($AP$17:$AP24,"○"),"")</f>
        <v/>
      </c>
      <c r="H24" s="44" t="str">
        <f>IF($AQ24="○",COUNTIF($AQ$17:$AQ24,"○"),"")</f>
        <v/>
      </c>
      <c r="I24" s="73" t="str">
        <f>IF($AT24="○",COUNTIF($AT$17:$AT24,"○"),"")</f>
        <v/>
      </c>
      <c r="J24" s="74" t="str">
        <f>IF($AU24="○",COUNTIF($AU$17:$AU24,"○"),"")</f>
        <v/>
      </c>
      <c r="K24" s="41" t="str">
        <f t="shared" si="1"/>
        <v/>
      </c>
      <c r="L24" s="6" t="str">
        <f t="shared" si="1"/>
        <v/>
      </c>
      <c r="M24" s="6" t="str">
        <f t="shared" si="1"/>
        <v/>
      </c>
      <c r="N24" s="6" t="str">
        <f t="shared" si="1"/>
        <v/>
      </c>
      <c r="O24" s="44" t="str">
        <f>IF($AR24="○",COUNTIF($AR$17:$AR24,"○"),"")</f>
        <v/>
      </c>
      <c r="P24" s="44" t="str">
        <f>IF($AS24="○",COUNTIF($AS$17:$AS24,"○"),"")</f>
        <v/>
      </c>
      <c r="Q24" s="44" t="str">
        <f>IF($AT24="○",COUNTIF($AT$17:$AT24,"○"),"")</f>
        <v/>
      </c>
      <c r="R24" s="54" t="str">
        <f>IF($AU24="○",COUNTIF($AU$17:$AU24,"○"),"")</f>
        <v/>
      </c>
      <c r="S24" s="73" t="str">
        <f>IF($AT24="○",COUNTIF($AT$17:$AT24,"○"),"")</f>
        <v/>
      </c>
      <c r="T24" s="74" t="str">
        <f>IF($AU24="○",COUNTIF($AU$17:$AU24,"○"),"")</f>
        <v/>
      </c>
      <c r="U24" s="10"/>
      <c r="V24" s="14">
        <v>8</v>
      </c>
      <c r="W24" s="120" t="str">
        <f>IF('申込一覧表（男子）'!$B$24=0,"",('申込一覧表（男子）'!$B$24))</f>
        <v/>
      </c>
      <c r="X24" s="120" t="str">
        <f>IF('申込一覧表（男子）'!C24=0,"",('申込一覧表（男子）'!C24))</f>
        <v/>
      </c>
      <c r="Y24" s="120" t="str">
        <f>IF('申込一覧表（男子）'!D24=0,"",('申込一覧表（男子）'!D24))</f>
        <v/>
      </c>
      <c r="Z24" s="120" t="str">
        <f>IF('申込一覧表（男子）'!E24=0,"",('申込一覧表（男子）'!E24))</f>
        <v/>
      </c>
      <c r="AA24" s="120">
        <f t="shared" si="5"/>
        <v>0</v>
      </c>
      <c r="AB24" s="120" t="str">
        <f>IF('申込一覧表（男子）'!G24=0,"",('申込一覧表（男子）'!G24))</f>
        <v/>
      </c>
      <c r="AC24" s="120" t="str">
        <f>IF('申込一覧表（男子）'!H24=0,"",('申込一覧表（男子）'!H24))</f>
        <v/>
      </c>
      <c r="AD24" s="120" t="str">
        <f>IF('申込一覧表（男子）'!I24=0,"",('申込一覧表（男子）'!I24))</f>
        <v/>
      </c>
      <c r="AE24" s="120" t="str">
        <f>IF('申込一覧表（男子）'!J24=0,"",('申込一覧表（男子）'!J24))</f>
        <v/>
      </c>
      <c r="AF24" s="120" t="str">
        <f>IF('申込一覧表（男子）'!K24=0,"",('申込一覧表（男子）'!K24))</f>
        <v/>
      </c>
      <c r="AG24" s="120" t="str">
        <f>IF('申込一覧表（男子）'!L24=0,"",('申込一覧表（男子）'!L24))</f>
        <v/>
      </c>
      <c r="AH24" s="120" t="str">
        <f>IF('申込一覧表（男子）'!M24=0,"",('申込一覧表（男子）'!M24))</f>
        <v/>
      </c>
      <c r="AI24" s="120" t="str">
        <f>IF('申込一覧表（男子）'!N24=0,"",('申込一覧表（男子）'!N24))</f>
        <v/>
      </c>
      <c r="AJ24" s="120" t="str">
        <f>IF('申込一覧表（男子）'!O24=0,"",('申込一覧表（男子）'!O24))</f>
        <v/>
      </c>
      <c r="AK24" s="120" t="str">
        <f>IF('申込一覧表（男子）'!P24=0,"",('申込一覧表（男子）'!P24))</f>
        <v/>
      </c>
      <c r="AL24" s="120" t="str">
        <f>IF('申込一覧表（男子）'!Q24=0,"",('申込一覧表（男子）'!Q24))</f>
        <v/>
      </c>
      <c r="AM24" s="120" t="str">
        <f>IF('申込一覧表（男子）'!R24=0,"",('申込一覧表（男子）'!R24))</f>
        <v/>
      </c>
      <c r="AN24" s="120" t="str">
        <f>IF('申込一覧表（男子）'!S24=0,"",('申込一覧表（男子）'!S24))</f>
        <v/>
      </c>
      <c r="AO24" s="120" t="str">
        <f>IF('申込一覧表（男子）'!T24=0,"",('申込一覧表（男子）'!T24))</f>
        <v/>
      </c>
      <c r="AP24" s="120" t="str">
        <f>IF('申込一覧表（男子）'!U24=0,"",('申込一覧表（男子）'!U24))</f>
        <v/>
      </c>
      <c r="AQ24" s="120" t="str">
        <f>IF('申込一覧表（男子）'!V24=0,"",('申込一覧表（男子）'!V24))</f>
        <v/>
      </c>
      <c r="AR24" s="120" t="str">
        <f>IF('申込一覧表（男子）'!W24=0,"",('申込一覧表（男子）'!W24))</f>
        <v/>
      </c>
      <c r="AS24" s="120" t="str">
        <f>IF('申込一覧表（男子）'!X24=0,"",('申込一覧表（男子）'!X24))</f>
        <v/>
      </c>
      <c r="AT24" s="120" t="str">
        <f>IF('申込一覧表（男子）'!Y24=0,"",('申込一覧表（男子）'!Y24))</f>
        <v/>
      </c>
      <c r="AU24" s="120" t="str">
        <f>IF('申込一覧表（男子）'!Z24=0,"",('申込一覧表（男子）'!Z24))</f>
        <v/>
      </c>
      <c r="AV24" s="204"/>
      <c r="AW24" s="205"/>
      <c r="AX24" s="10"/>
      <c r="AY24" s="41" t="str">
        <f t="shared" si="2"/>
        <v/>
      </c>
      <c r="AZ24" s="6" t="str">
        <f t="shared" si="2"/>
        <v/>
      </c>
      <c r="BA24" s="6" t="str">
        <f t="shared" si="2"/>
        <v/>
      </c>
      <c r="BB24" s="6" t="str">
        <f t="shared" si="2"/>
        <v/>
      </c>
      <c r="BC24" s="44" t="str">
        <f>IF($AN24="○",COUNTIF($AN$17:$AN24,"○"),"")</f>
        <v/>
      </c>
      <c r="BD24" s="44" t="str">
        <f>IF($AO24="○",COUNTIF($AO$17:$AO24,"○"),"")</f>
        <v/>
      </c>
      <c r="BE24" s="44" t="str">
        <f>IF($AP24="○",COUNTIF($AP$17:$AP24,"○"),"")</f>
        <v/>
      </c>
      <c r="BF24" s="44" t="str">
        <f>IF($AQ24="○",COUNTIF($AQ$17:$AQ24,"○"),"")</f>
        <v/>
      </c>
      <c r="BG24" s="73" t="str">
        <f>IF($AT24="○",COUNTIF($AT$17:$AT24,"○"),"")</f>
        <v/>
      </c>
      <c r="BH24" s="74" t="str">
        <f>IF($AU24="○",COUNTIF($AU$17:$AU24,"○"),"")</f>
        <v/>
      </c>
      <c r="BI24" s="41" t="str">
        <f t="shared" si="3"/>
        <v/>
      </c>
      <c r="BJ24" s="6" t="str">
        <f t="shared" si="3"/>
        <v/>
      </c>
      <c r="BK24" s="6" t="str">
        <f t="shared" si="3"/>
        <v/>
      </c>
      <c r="BL24" s="6" t="str">
        <f t="shared" si="3"/>
        <v/>
      </c>
      <c r="BM24" s="44" t="str">
        <f>IF($AR24="○",COUNTIF($AR$17:$AR24,"○"),"")</f>
        <v/>
      </c>
      <c r="BN24" s="44" t="str">
        <f>IF($AS24="○",COUNTIF($AS$17:$AS24,"○"),"")</f>
        <v/>
      </c>
      <c r="BO24" s="44" t="str">
        <f>IF($AT24="○",COUNTIF($AT$17:$AT24,"○"),"")</f>
        <v/>
      </c>
      <c r="BP24" s="54" t="str">
        <f>IF($AU24="○",COUNTIF($AU$17:$AU24,"○"),"")</f>
        <v/>
      </c>
      <c r="BQ24" s="73" t="str">
        <f>IF($AT24="○",COUNTIF($AT$17:$AT24,"○"),"")</f>
        <v/>
      </c>
      <c r="BR24" s="74" t="str">
        <f>IF($AU24="○",COUNTIF($AU$17:$AU24,"○"),"")</f>
        <v/>
      </c>
      <c r="BS24" s="4"/>
      <c r="BT24" s="10"/>
      <c r="BU24" s="10" t="str">
        <f>$AE$4&amp;AO14</f>
        <v>0Ｂ</v>
      </c>
      <c r="BV24" s="24">
        <f>AO16</f>
        <v>0</v>
      </c>
      <c r="BW24" s="10"/>
      <c r="BX24" s="221">
        <f t="shared" ref="BX24:BX30" si="7">$BV$24</f>
        <v>0</v>
      </c>
      <c r="BY24" s="30">
        <v>3000</v>
      </c>
      <c r="BZ24" s="33"/>
      <c r="CA24" s="33"/>
      <c r="CB24" s="10"/>
      <c r="CC24" s="10"/>
      <c r="CD24" s="10" t="str">
        <f>$AE$4&amp;$AS$14</f>
        <v>0※Ｂ</v>
      </c>
      <c r="CE24" s="24">
        <f>$AS$16</f>
        <v>0</v>
      </c>
      <c r="CF24" s="10"/>
      <c r="CG24" s="222">
        <f>$CE$24</f>
        <v>0</v>
      </c>
    </row>
    <row r="25" spans="1:85" ht="21.95" customHeight="1" thickTop="1" thickBot="1" x14ac:dyDescent="0.2">
      <c r="A25" s="41" t="str">
        <f t="shared" si="0"/>
        <v/>
      </c>
      <c r="B25" s="6" t="str">
        <f t="shared" si="0"/>
        <v/>
      </c>
      <c r="C25" s="6" t="str">
        <f t="shared" si="0"/>
        <v/>
      </c>
      <c r="D25" s="6" t="str">
        <f t="shared" si="0"/>
        <v/>
      </c>
      <c r="E25" s="44" t="str">
        <f>IF($AN25="○",COUNTIF($AN$17:$AN25,"○"),"")</f>
        <v/>
      </c>
      <c r="F25" s="44" t="str">
        <f>IF($AO25="○",COUNTIF($AO$17:$AO25,"○"),"")</f>
        <v/>
      </c>
      <c r="G25" s="44" t="str">
        <f>IF($AP25="○",COUNTIF($AP$17:$AP25,"○"),"")</f>
        <v/>
      </c>
      <c r="H25" s="44" t="str">
        <f>IF($AQ25="○",COUNTIF($AQ$17:$AQ25,"○"),"")</f>
        <v/>
      </c>
      <c r="I25" s="73" t="str">
        <f>IF($AT25="○",COUNTIF($AT$17:$AT25,"○"),"")</f>
        <v/>
      </c>
      <c r="J25" s="74" t="str">
        <f>IF($AU25="○",COUNTIF($AU$17:$AU25,"○"),"")</f>
        <v/>
      </c>
      <c r="K25" s="41" t="str">
        <f t="shared" si="1"/>
        <v/>
      </c>
      <c r="L25" s="6" t="str">
        <f t="shared" si="1"/>
        <v/>
      </c>
      <c r="M25" s="6" t="str">
        <f t="shared" si="1"/>
        <v/>
      </c>
      <c r="N25" s="6" t="str">
        <f t="shared" si="1"/>
        <v/>
      </c>
      <c r="O25" s="44" t="str">
        <f>IF($AR25="○",COUNTIF($AR$17:$AR25,"○"),"")</f>
        <v/>
      </c>
      <c r="P25" s="44" t="str">
        <f>IF($AS25="○",COUNTIF($AS$17:$AS25,"○"),"")</f>
        <v/>
      </c>
      <c r="Q25" s="44" t="str">
        <f>IF($AT25="○",COUNTIF($AT$17:$AT25,"○"),"")</f>
        <v/>
      </c>
      <c r="R25" s="54" t="str">
        <f>IF($AU25="○",COUNTIF($AU$17:$AU25,"○"),"")</f>
        <v/>
      </c>
      <c r="S25" s="73" t="str">
        <f>IF($AT25="○",COUNTIF($AT$17:$AT25,"○"),"")</f>
        <v/>
      </c>
      <c r="T25" s="74" t="str">
        <f>IF($AU25="○",COUNTIF($AU$17:$AU25,"○"),"")</f>
        <v/>
      </c>
      <c r="U25" s="10"/>
      <c r="V25" s="14">
        <v>9</v>
      </c>
      <c r="W25" s="120" t="str">
        <f>IF('申込一覧表（男子）'!$B$25=0,"",('申込一覧表（男子）'!$B$25))</f>
        <v/>
      </c>
      <c r="X25" s="120" t="str">
        <f>IF('申込一覧表（男子）'!C25=0,"",('申込一覧表（男子）'!C25))</f>
        <v/>
      </c>
      <c r="Y25" s="120" t="str">
        <f>IF('申込一覧表（男子）'!D25=0,"",('申込一覧表（男子）'!D25))</f>
        <v/>
      </c>
      <c r="Z25" s="120" t="str">
        <f>IF('申込一覧表（男子）'!E25=0,"",('申込一覧表（男子）'!E25))</f>
        <v/>
      </c>
      <c r="AA25" s="120">
        <f t="shared" si="5"/>
        <v>0</v>
      </c>
      <c r="AB25" s="120" t="str">
        <f>IF('申込一覧表（男子）'!G25=0,"",('申込一覧表（男子）'!G25))</f>
        <v/>
      </c>
      <c r="AC25" s="120" t="str">
        <f>IF('申込一覧表（男子）'!H25=0,"",('申込一覧表（男子）'!H25))</f>
        <v/>
      </c>
      <c r="AD25" s="120" t="str">
        <f>IF('申込一覧表（男子）'!I25=0,"",('申込一覧表（男子）'!I25))</f>
        <v/>
      </c>
      <c r="AE25" s="120" t="str">
        <f>IF('申込一覧表（男子）'!J25=0,"",('申込一覧表（男子）'!J25))</f>
        <v/>
      </c>
      <c r="AF25" s="120" t="str">
        <f>IF('申込一覧表（男子）'!K25=0,"",('申込一覧表（男子）'!K25))</f>
        <v/>
      </c>
      <c r="AG25" s="120" t="str">
        <f>IF('申込一覧表（男子）'!L25=0,"",('申込一覧表（男子）'!L25))</f>
        <v/>
      </c>
      <c r="AH25" s="120" t="str">
        <f>IF('申込一覧表（男子）'!M25=0,"",('申込一覧表（男子）'!M25))</f>
        <v/>
      </c>
      <c r="AI25" s="120" t="str">
        <f>IF('申込一覧表（男子）'!N25=0,"",('申込一覧表（男子）'!N25))</f>
        <v/>
      </c>
      <c r="AJ25" s="120" t="str">
        <f>IF('申込一覧表（男子）'!O25=0,"",('申込一覧表（男子）'!O25))</f>
        <v/>
      </c>
      <c r="AK25" s="120" t="str">
        <f>IF('申込一覧表（男子）'!P25=0,"",('申込一覧表（男子）'!P25))</f>
        <v/>
      </c>
      <c r="AL25" s="120" t="str">
        <f>IF('申込一覧表（男子）'!Q25=0,"",('申込一覧表（男子）'!Q25))</f>
        <v/>
      </c>
      <c r="AM25" s="120" t="str">
        <f>IF('申込一覧表（男子）'!R25=0,"",('申込一覧表（男子）'!R25))</f>
        <v/>
      </c>
      <c r="AN25" s="120" t="str">
        <f>IF('申込一覧表（男子）'!S25=0,"",('申込一覧表（男子）'!S25))</f>
        <v/>
      </c>
      <c r="AO25" s="120" t="str">
        <f>IF('申込一覧表（男子）'!T25=0,"",('申込一覧表（男子）'!T25))</f>
        <v/>
      </c>
      <c r="AP25" s="120" t="str">
        <f>IF('申込一覧表（男子）'!U25=0,"",('申込一覧表（男子）'!U25))</f>
        <v/>
      </c>
      <c r="AQ25" s="120" t="str">
        <f>IF('申込一覧表（男子）'!V25=0,"",('申込一覧表（男子）'!V25))</f>
        <v/>
      </c>
      <c r="AR25" s="120" t="str">
        <f>IF('申込一覧表（男子）'!W25=0,"",('申込一覧表（男子）'!W25))</f>
        <v/>
      </c>
      <c r="AS25" s="120" t="str">
        <f>IF('申込一覧表（男子）'!X25=0,"",('申込一覧表（男子）'!X25))</f>
        <v/>
      </c>
      <c r="AT25" s="120" t="str">
        <f>IF('申込一覧表（男子）'!Y25=0,"",('申込一覧表（男子）'!Y25))</f>
        <v/>
      </c>
      <c r="AU25" s="120" t="str">
        <f>IF('申込一覧表（男子）'!Z25=0,"",('申込一覧表（男子）'!Z25))</f>
        <v/>
      </c>
      <c r="AV25" s="204"/>
      <c r="AW25" s="205"/>
      <c r="AX25" s="10"/>
      <c r="AY25" s="41" t="str">
        <f t="shared" si="2"/>
        <v/>
      </c>
      <c r="AZ25" s="6" t="str">
        <f t="shared" si="2"/>
        <v/>
      </c>
      <c r="BA25" s="6" t="str">
        <f t="shared" si="2"/>
        <v/>
      </c>
      <c r="BB25" s="6" t="str">
        <f t="shared" si="2"/>
        <v/>
      </c>
      <c r="BC25" s="44" t="str">
        <f>IF($AN25="○",COUNTIF($AN$17:$AN25,"○"),"")</f>
        <v/>
      </c>
      <c r="BD25" s="44" t="str">
        <f>IF($AO25="○",COUNTIF($AO$17:$AO25,"○"),"")</f>
        <v/>
      </c>
      <c r="BE25" s="44" t="str">
        <f>IF($AP25="○",COUNTIF($AP$17:$AP25,"○"),"")</f>
        <v/>
      </c>
      <c r="BF25" s="44" t="str">
        <f>IF($AQ25="○",COUNTIF($AQ$17:$AQ25,"○"),"")</f>
        <v/>
      </c>
      <c r="BG25" s="73" t="str">
        <f>IF($AT25="○",COUNTIF($AT$17:$AT25,"○"),"")</f>
        <v/>
      </c>
      <c r="BH25" s="74" t="str">
        <f>IF($AU25="○",COUNTIF($AU$17:$AU25,"○"),"")</f>
        <v/>
      </c>
      <c r="BI25" s="41" t="str">
        <f t="shared" si="3"/>
        <v/>
      </c>
      <c r="BJ25" s="6" t="str">
        <f t="shared" si="3"/>
        <v/>
      </c>
      <c r="BK25" s="6" t="str">
        <f t="shared" si="3"/>
        <v/>
      </c>
      <c r="BL25" s="6" t="str">
        <f t="shared" si="3"/>
        <v/>
      </c>
      <c r="BM25" s="44" t="str">
        <f>IF($AR25="○",COUNTIF($AR$17:$AR25,"○"),"")</f>
        <v/>
      </c>
      <c r="BN25" s="44" t="str">
        <f>IF($AS25="○",COUNTIF($AS$17:$AS25,"○"),"")</f>
        <v/>
      </c>
      <c r="BO25" s="44" t="str">
        <f>IF($AT25="○",COUNTIF($AT$17:$AT25,"○"),"")</f>
        <v/>
      </c>
      <c r="BP25" s="54" t="str">
        <f>IF($AU25="○",COUNTIF($AU$17:$AU25,"○"),"")</f>
        <v/>
      </c>
      <c r="BQ25" s="73" t="str">
        <f>IF($AT25="○",COUNTIF($AT$17:$AT25,"○"),"")</f>
        <v/>
      </c>
      <c r="BR25" s="74" t="str">
        <f>IF($AU25="○",COUNTIF($AU$17:$AU25,"○"),"")</f>
        <v/>
      </c>
      <c r="BS25" s="4"/>
      <c r="BT25" s="10">
        <v>1</v>
      </c>
      <c r="BU25" s="25" t="str">
        <f>IFERROR(VLOOKUP(1,$B$17:$AA$56,22,FALSE),"")</f>
        <v/>
      </c>
      <c r="BV25" s="25" t="str">
        <f>IFERROR(VLOOKUP(1,$B$17:$AA$56,23,FALSE),"")</f>
        <v/>
      </c>
      <c r="BW25" s="25" t="str">
        <f>IFERROR(VLOOKUP(1,$B$17:$AA$56,25,FALSE),"")</f>
        <v/>
      </c>
      <c r="BX25" s="221">
        <f t="shared" si="7"/>
        <v>0</v>
      </c>
      <c r="BY25" s="30">
        <v>5000</v>
      </c>
      <c r="BZ25" s="33"/>
      <c r="CA25" s="33"/>
      <c r="CB25" s="10"/>
      <c r="CC25" s="10">
        <v>1</v>
      </c>
      <c r="CD25" s="25" t="str">
        <f>IFERROR(VLOOKUP(1,$P$17:$AA$56,8,FALSE),"")</f>
        <v/>
      </c>
      <c r="CE25" s="25" t="str">
        <f>IFERROR(VLOOKUP(1,$P$17:$AA$56,9,FALSE),"")</f>
        <v/>
      </c>
      <c r="CF25" s="25" t="str">
        <f>IFERROR(VLOOKUP(1,$P$17:$AA$56,11,FALSE),"")</f>
        <v/>
      </c>
      <c r="CG25" s="222">
        <f t="shared" ref="CG25:CG30" si="8">$CE$24</f>
        <v>0</v>
      </c>
    </row>
    <row r="26" spans="1:85" ht="21.95" customHeight="1" thickTop="1" thickBot="1" x14ac:dyDescent="0.2">
      <c r="A26" s="41" t="str">
        <f t="shared" si="0"/>
        <v/>
      </c>
      <c r="B26" s="6" t="str">
        <f t="shared" si="0"/>
        <v/>
      </c>
      <c r="C26" s="6" t="str">
        <f t="shared" si="0"/>
        <v/>
      </c>
      <c r="D26" s="6" t="str">
        <f t="shared" si="0"/>
        <v/>
      </c>
      <c r="E26" s="44" t="str">
        <f>IF($AN26="○",COUNTIF($AN$17:$AN26,"○"),"")</f>
        <v/>
      </c>
      <c r="F26" s="44" t="str">
        <f>IF($AO26="○",COUNTIF($AO$17:$AO26,"○"),"")</f>
        <v/>
      </c>
      <c r="G26" s="44" t="str">
        <f>IF($AP26="○",COUNTIF($AP$17:$AP26,"○"),"")</f>
        <v/>
      </c>
      <c r="H26" s="44" t="str">
        <f>IF($AQ26="○",COUNTIF($AQ$17:$AQ26,"○"),"")</f>
        <v/>
      </c>
      <c r="I26" s="73" t="str">
        <f>IF($AT26="○",COUNTIF($AT$17:$AT26,"○"),"")</f>
        <v/>
      </c>
      <c r="J26" s="74" t="str">
        <f>IF($AU26="○",COUNTIF($AU$17:$AU26,"○"),"")</f>
        <v/>
      </c>
      <c r="K26" s="41" t="str">
        <f t="shared" si="1"/>
        <v/>
      </c>
      <c r="L26" s="6" t="str">
        <f t="shared" si="1"/>
        <v/>
      </c>
      <c r="M26" s="6" t="str">
        <f t="shared" si="1"/>
        <v/>
      </c>
      <c r="N26" s="6" t="str">
        <f t="shared" si="1"/>
        <v/>
      </c>
      <c r="O26" s="44" t="str">
        <f>IF($AR26="○",COUNTIF($AR$17:$AR26,"○"),"")</f>
        <v/>
      </c>
      <c r="P26" s="44" t="str">
        <f>IF($AS26="○",COUNTIF($AS$17:$AS26,"○"),"")</f>
        <v/>
      </c>
      <c r="Q26" s="44" t="str">
        <f>IF($AT26="○",COUNTIF($AT$17:$AT26,"○"),"")</f>
        <v/>
      </c>
      <c r="R26" s="54" t="str">
        <f>IF($AU26="○",COUNTIF($AU$17:$AU26,"○"),"")</f>
        <v/>
      </c>
      <c r="S26" s="73" t="str">
        <f>IF($AT26="○",COUNTIF($AT$17:$AT26,"○"),"")</f>
        <v/>
      </c>
      <c r="T26" s="74" t="str">
        <f>IF($AU26="○",COUNTIF($AU$17:$AU26,"○"),"")</f>
        <v/>
      </c>
      <c r="U26" s="10"/>
      <c r="V26" s="14">
        <v>10</v>
      </c>
      <c r="W26" s="120" t="str">
        <f>IF('申込一覧表（男子）'!$B$26=0,"",('申込一覧表（男子）'!$B$26))</f>
        <v/>
      </c>
      <c r="X26" s="120" t="str">
        <f>IF('申込一覧表（男子）'!C26=0,"",('申込一覧表（男子）'!C26))</f>
        <v/>
      </c>
      <c r="Y26" s="120" t="str">
        <f>IF('申込一覧表（男子）'!D26=0,"",('申込一覧表（男子）'!D26))</f>
        <v/>
      </c>
      <c r="Z26" s="120" t="str">
        <f>IF('申込一覧表（男子）'!E26=0,"",('申込一覧表（男子）'!E26))</f>
        <v/>
      </c>
      <c r="AA26" s="120">
        <f t="shared" si="5"/>
        <v>0</v>
      </c>
      <c r="AB26" s="120" t="str">
        <f>IF('申込一覧表（男子）'!G26=0,"",('申込一覧表（男子）'!G26))</f>
        <v/>
      </c>
      <c r="AC26" s="120" t="str">
        <f>IF('申込一覧表（男子）'!H26=0,"",('申込一覧表（男子）'!H26))</f>
        <v/>
      </c>
      <c r="AD26" s="120" t="str">
        <f>IF('申込一覧表（男子）'!I26=0,"",('申込一覧表（男子）'!I26))</f>
        <v/>
      </c>
      <c r="AE26" s="120" t="str">
        <f>IF('申込一覧表（男子）'!J26=0,"",('申込一覧表（男子）'!J26))</f>
        <v/>
      </c>
      <c r="AF26" s="120" t="str">
        <f>IF('申込一覧表（男子）'!K26=0,"",('申込一覧表（男子）'!K26))</f>
        <v/>
      </c>
      <c r="AG26" s="120" t="str">
        <f>IF('申込一覧表（男子）'!L26=0,"",('申込一覧表（男子）'!L26))</f>
        <v/>
      </c>
      <c r="AH26" s="120" t="str">
        <f>IF('申込一覧表（男子）'!M26=0,"",('申込一覧表（男子）'!M26))</f>
        <v/>
      </c>
      <c r="AI26" s="120" t="str">
        <f>IF('申込一覧表（男子）'!N26=0,"",('申込一覧表（男子）'!N26))</f>
        <v/>
      </c>
      <c r="AJ26" s="120" t="str">
        <f>IF('申込一覧表（男子）'!O26=0,"",('申込一覧表（男子）'!O26))</f>
        <v/>
      </c>
      <c r="AK26" s="120" t="str">
        <f>IF('申込一覧表（男子）'!P26=0,"",('申込一覧表（男子）'!P26))</f>
        <v/>
      </c>
      <c r="AL26" s="120" t="str">
        <f>IF('申込一覧表（男子）'!Q26=0,"",('申込一覧表（男子）'!Q26))</f>
        <v/>
      </c>
      <c r="AM26" s="120" t="str">
        <f>IF('申込一覧表（男子）'!R26=0,"",('申込一覧表（男子）'!R26))</f>
        <v/>
      </c>
      <c r="AN26" s="120" t="str">
        <f>IF('申込一覧表（男子）'!S26=0,"",('申込一覧表（男子）'!S26))</f>
        <v/>
      </c>
      <c r="AO26" s="120" t="str">
        <f>IF('申込一覧表（男子）'!T26=0,"",('申込一覧表（男子）'!T26))</f>
        <v/>
      </c>
      <c r="AP26" s="120" t="str">
        <f>IF('申込一覧表（男子）'!U26=0,"",('申込一覧表（男子）'!U26))</f>
        <v/>
      </c>
      <c r="AQ26" s="120" t="str">
        <f>IF('申込一覧表（男子）'!V26=0,"",('申込一覧表（男子）'!V26))</f>
        <v/>
      </c>
      <c r="AR26" s="120" t="str">
        <f>IF('申込一覧表（男子）'!W26=0,"",('申込一覧表（男子）'!W26))</f>
        <v/>
      </c>
      <c r="AS26" s="120" t="str">
        <f>IF('申込一覧表（男子）'!X26=0,"",('申込一覧表（男子）'!X26))</f>
        <v/>
      </c>
      <c r="AT26" s="120" t="str">
        <f>IF('申込一覧表（男子）'!Y26=0,"",('申込一覧表（男子）'!Y26))</f>
        <v/>
      </c>
      <c r="AU26" s="120" t="str">
        <f>IF('申込一覧表（男子）'!Z26=0,"",('申込一覧表（男子）'!Z26))</f>
        <v/>
      </c>
      <c r="AV26" s="204"/>
      <c r="AW26" s="205"/>
      <c r="AX26" s="10"/>
      <c r="AY26" s="41" t="str">
        <f t="shared" si="2"/>
        <v/>
      </c>
      <c r="AZ26" s="6" t="str">
        <f t="shared" si="2"/>
        <v/>
      </c>
      <c r="BA26" s="6" t="str">
        <f t="shared" si="2"/>
        <v/>
      </c>
      <c r="BB26" s="6" t="str">
        <f t="shared" si="2"/>
        <v/>
      </c>
      <c r="BC26" s="44" t="str">
        <f>IF($AN26="○",COUNTIF($AN$17:$AN26,"○"),"")</f>
        <v/>
      </c>
      <c r="BD26" s="44" t="str">
        <f>IF($AO26="○",COUNTIF($AO$17:$AO26,"○"),"")</f>
        <v/>
      </c>
      <c r="BE26" s="44" t="str">
        <f>IF($AP26="○",COUNTIF($AP$17:$AP26,"○"),"")</f>
        <v/>
      </c>
      <c r="BF26" s="44" t="str">
        <f>IF($AQ26="○",COUNTIF($AQ$17:$AQ26,"○"),"")</f>
        <v/>
      </c>
      <c r="BG26" s="73" t="str">
        <f>IF($AT26="○",COUNTIF($AT$17:$AT26,"○"),"")</f>
        <v/>
      </c>
      <c r="BH26" s="74" t="str">
        <f>IF($AU26="○",COUNTIF($AU$17:$AU26,"○"),"")</f>
        <v/>
      </c>
      <c r="BI26" s="41" t="str">
        <f t="shared" si="3"/>
        <v/>
      </c>
      <c r="BJ26" s="6" t="str">
        <f t="shared" si="3"/>
        <v/>
      </c>
      <c r="BK26" s="6" t="str">
        <f t="shared" si="3"/>
        <v/>
      </c>
      <c r="BL26" s="6" t="str">
        <f t="shared" si="3"/>
        <v/>
      </c>
      <c r="BM26" s="44" t="str">
        <f>IF($AR26="○",COUNTIF($AR$17:$AR26,"○"),"")</f>
        <v/>
      </c>
      <c r="BN26" s="44" t="str">
        <f>IF($AS26="○",COUNTIF($AS$17:$AS26,"○"),"")</f>
        <v/>
      </c>
      <c r="BO26" s="44" t="str">
        <f>IF($AT26="○",COUNTIF($AT$17:$AT26,"○"),"")</f>
        <v/>
      </c>
      <c r="BP26" s="54" t="str">
        <f>IF($AU26="○",COUNTIF($AU$17:$AU26,"○"),"")</f>
        <v/>
      </c>
      <c r="BQ26" s="73" t="str">
        <f>IF($AT26="○",COUNTIF($AT$17:$AT26,"○"),"")</f>
        <v/>
      </c>
      <c r="BR26" s="74" t="str">
        <f>IF($AU26="○",COUNTIF($AU$17:$AU26,"○"),"")</f>
        <v/>
      </c>
      <c r="BS26" s="4"/>
      <c r="BT26" s="10">
        <v>2</v>
      </c>
      <c r="BU26" s="25" t="str">
        <f>IFERROR(VLOOKUP(2,$B$17:$AA$56,22,FALSE),"")</f>
        <v/>
      </c>
      <c r="BV26" s="25" t="str">
        <f>IFERROR(VLOOKUP(2,$B$17:$AA$56,23,FALSE),"")</f>
        <v/>
      </c>
      <c r="BW26" s="25" t="str">
        <f>IFERROR(VLOOKUP(2,$B$17:$AA$56,25,FALSE),"")</f>
        <v/>
      </c>
      <c r="BX26" s="221">
        <f t="shared" si="7"/>
        <v>0</v>
      </c>
      <c r="BY26" s="30">
        <v>10000</v>
      </c>
      <c r="BZ26" s="33"/>
      <c r="CA26" s="33"/>
      <c r="CB26" s="10"/>
      <c r="CC26" s="10">
        <v>2</v>
      </c>
      <c r="CD26" s="25" t="str">
        <f>IFERROR(VLOOKUP(2,$P$17:$AA$56,8,FALSE),"")</f>
        <v/>
      </c>
      <c r="CE26" s="25" t="str">
        <f>IFERROR(VLOOKUP(2,$P$17:$AA$56,9,FALSE),"")</f>
        <v/>
      </c>
      <c r="CF26" s="25" t="str">
        <f>IFERROR(VLOOKUP(2,$P$17:$AA$56,11,FALSE),"")</f>
        <v/>
      </c>
      <c r="CG26" s="222">
        <f t="shared" si="8"/>
        <v>0</v>
      </c>
    </row>
    <row r="27" spans="1:85" ht="21.95" customHeight="1" thickTop="1" thickBot="1" x14ac:dyDescent="0.2">
      <c r="A27" s="41" t="str">
        <f t="shared" si="0"/>
        <v/>
      </c>
      <c r="B27" s="6" t="str">
        <f t="shared" si="0"/>
        <v/>
      </c>
      <c r="C27" s="6" t="str">
        <f t="shared" si="0"/>
        <v/>
      </c>
      <c r="D27" s="6" t="str">
        <f t="shared" si="0"/>
        <v/>
      </c>
      <c r="E27" s="44" t="str">
        <f>IF($AN27="○",COUNTIF($AN$17:$AN27,"○"),"")</f>
        <v/>
      </c>
      <c r="F27" s="44" t="str">
        <f>IF($AO27="○",COUNTIF($AO$17:$AO27,"○"),"")</f>
        <v/>
      </c>
      <c r="G27" s="44" t="str">
        <f>IF($AP27="○",COUNTIF($AP$17:$AP27,"○"),"")</f>
        <v/>
      </c>
      <c r="H27" s="44" t="str">
        <f>IF($AQ27="○",COUNTIF($AQ$17:$AQ27,"○"),"")</f>
        <v/>
      </c>
      <c r="I27" s="73" t="str">
        <f>IF($AT27="○",COUNTIF($AT$17:$AT27,"○"),"")</f>
        <v/>
      </c>
      <c r="J27" s="74" t="str">
        <f>IF($AU27="○",COUNTIF($AU$17:$AU27,"○"),"")</f>
        <v/>
      </c>
      <c r="K27" s="41" t="str">
        <f t="shared" si="1"/>
        <v/>
      </c>
      <c r="L27" s="6" t="str">
        <f t="shared" si="1"/>
        <v/>
      </c>
      <c r="M27" s="6" t="str">
        <f t="shared" si="1"/>
        <v/>
      </c>
      <c r="N27" s="6" t="str">
        <f t="shared" si="1"/>
        <v/>
      </c>
      <c r="O27" s="44" t="str">
        <f>IF($AR27="○",COUNTIF($AR$17:$AR27,"○"),"")</f>
        <v/>
      </c>
      <c r="P27" s="44" t="str">
        <f>IF($AS27="○",COUNTIF($AS$17:$AS27,"○"),"")</f>
        <v/>
      </c>
      <c r="Q27" s="44" t="str">
        <f>IF($AT27="○",COUNTIF($AT$17:$AT27,"○"),"")</f>
        <v/>
      </c>
      <c r="R27" s="54" t="str">
        <f>IF($AU27="○",COUNTIF($AU$17:$AU27,"○"),"")</f>
        <v/>
      </c>
      <c r="S27" s="73" t="str">
        <f>IF($AT27="○",COUNTIF($AT$17:$AT27,"○"),"")</f>
        <v/>
      </c>
      <c r="T27" s="74" t="str">
        <f>IF($AU27="○",COUNTIF($AU$17:$AU27,"○"),"")</f>
        <v/>
      </c>
      <c r="U27" s="10"/>
      <c r="V27" s="14">
        <v>11</v>
      </c>
      <c r="W27" s="120" t="str">
        <f>IF('申込一覧表（男子）'!$B$27=0,"",('申込一覧表（男子）'!$B$27))</f>
        <v/>
      </c>
      <c r="X27" s="120" t="str">
        <f>IF('申込一覧表（男子）'!C27=0,"",('申込一覧表（男子）'!C27))</f>
        <v/>
      </c>
      <c r="Y27" s="120" t="str">
        <f>IF('申込一覧表（男子）'!D27=0,"",('申込一覧表（男子）'!D27))</f>
        <v/>
      </c>
      <c r="Z27" s="120" t="str">
        <f>IF('申込一覧表（男子）'!E27=0,"",('申込一覧表（男子）'!E27))</f>
        <v/>
      </c>
      <c r="AA27" s="120">
        <f t="shared" si="5"/>
        <v>0</v>
      </c>
      <c r="AB27" s="120" t="str">
        <f>IF('申込一覧表（男子）'!G27=0,"",('申込一覧表（男子）'!G27))</f>
        <v/>
      </c>
      <c r="AC27" s="120" t="str">
        <f>IF('申込一覧表（男子）'!H27=0,"",('申込一覧表（男子）'!H27))</f>
        <v/>
      </c>
      <c r="AD27" s="120" t="str">
        <f>IF('申込一覧表（男子）'!I27=0,"",('申込一覧表（男子）'!I27))</f>
        <v/>
      </c>
      <c r="AE27" s="120" t="str">
        <f>IF('申込一覧表（男子）'!J27=0,"",('申込一覧表（男子）'!J27))</f>
        <v/>
      </c>
      <c r="AF27" s="120" t="str">
        <f>IF('申込一覧表（男子）'!K27=0,"",('申込一覧表（男子）'!K27))</f>
        <v/>
      </c>
      <c r="AG27" s="120" t="str">
        <f>IF('申込一覧表（男子）'!L27=0,"",('申込一覧表（男子）'!L27))</f>
        <v/>
      </c>
      <c r="AH27" s="120" t="str">
        <f>IF('申込一覧表（男子）'!M27=0,"",('申込一覧表（男子）'!M27))</f>
        <v/>
      </c>
      <c r="AI27" s="120" t="str">
        <f>IF('申込一覧表（男子）'!N27=0,"",('申込一覧表（男子）'!N27))</f>
        <v/>
      </c>
      <c r="AJ27" s="120" t="str">
        <f>IF('申込一覧表（男子）'!O27=0,"",('申込一覧表（男子）'!O27))</f>
        <v/>
      </c>
      <c r="AK27" s="120" t="str">
        <f>IF('申込一覧表（男子）'!P27=0,"",('申込一覧表（男子）'!P27))</f>
        <v/>
      </c>
      <c r="AL27" s="120" t="str">
        <f>IF('申込一覧表（男子）'!Q27=0,"",('申込一覧表（男子）'!Q27))</f>
        <v/>
      </c>
      <c r="AM27" s="120" t="str">
        <f>IF('申込一覧表（男子）'!R27=0,"",('申込一覧表（男子）'!R27))</f>
        <v/>
      </c>
      <c r="AN27" s="120" t="str">
        <f>IF('申込一覧表（男子）'!S27=0,"",('申込一覧表（男子）'!S27))</f>
        <v/>
      </c>
      <c r="AO27" s="120" t="str">
        <f>IF('申込一覧表（男子）'!T27=0,"",('申込一覧表（男子）'!T27))</f>
        <v/>
      </c>
      <c r="AP27" s="120" t="str">
        <f>IF('申込一覧表（男子）'!U27=0,"",('申込一覧表（男子）'!U27))</f>
        <v/>
      </c>
      <c r="AQ27" s="120" t="str">
        <f>IF('申込一覧表（男子）'!V27=0,"",('申込一覧表（男子）'!V27))</f>
        <v/>
      </c>
      <c r="AR27" s="120" t="str">
        <f>IF('申込一覧表（男子）'!W27=0,"",('申込一覧表（男子）'!W27))</f>
        <v/>
      </c>
      <c r="AS27" s="120" t="str">
        <f>IF('申込一覧表（男子）'!X27=0,"",('申込一覧表（男子）'!X27))</f>
        <v/>
      </c>
      <c r="AT27" s="120" t="str">
        <f>IF('申込一覧表（男子）'!Y27=0,"",('申込一覧表（男子）'!Y27))</f>
        <v/>
      </c>
      <c r="AU27" s="120" t="str">
        <f>IF('申込一覧表（男子）'!Z27=0,"",('申込一覧表（男子）'!Z27))</f>
        <v/>
      </c>
      <c r="AV27" s="204"/>
      <c r="AW27" s="205"/>
      <c r="AX27" s="10"/>
      <c r="AY27" s="41" t="str">
        <f t="shared" si="2"/>
        <v/>
      </c>
      <c r="AZ27" s="6" t="str">
        <f t="shared" si="2"/>
        <v/>
      </c>
      <c r="BA27" s="6" t="str">
        <f t="shared" si="2"/>
        <v/>
      </c>
      <c r="BB27" s="6" t="str">
        <f t="shared" si="2"/>
        <v/>
      </c>
      <c r="BC27" s="44" t="str">
        <f>IF($AN27="○",COUNTIF($AN$17:$AN27,"○"),"")</f>
        <v/>
      </c>
      <c r="BD27" s="44" t="str">
        <f>IF($AO27="○",COUNTIF($AO$17:$AO27,"○"),"")</f>
        <v/>
      </c>
      <c r="BE27" s="44" t="str">
        <f>IF($AP27="○",COUNTIF($AP$17:$AP27,"○"),"")</f>
        <v/>
      </c>
      <c r="BF27" s="44" t="str">
        <f>IF($AQ27="○",COUNTIF($AQ$17:$AQ27,"○"),"")</f>
        <v/>
      </c>
      <c r="BG27" s="73" t="str">
        <f>IF($AT27="○",COUNTIF($AT$17:$AT27,"○"),"")</f>
        <v/>
      </c>
      <c r="BH27" s="74" t="str">
        <f>IF($AU27="○",COUNTIF($AU$17:$AU27,"○"),"")</f>
        <v/>
      </c>
      <c r="BI27" s="41" t="str">
        <f t="shared" si="3"/>
        <v/>
      </c>
      <c r="BJ27" s="6" t="str">
        <f t="shared" si="3"/>
        <v/>
      </c>
      <c r="BK27" s="6" t="str">
        <f t="shared" si="3"/>
        <v/>
      </c>
      <c r="BL27" s="6" t="str">
        <f t="shared" si="3"/>
        <v/>
      </c>
      <c r="BM27" s="44" t="str">
        <f>IF($AR27="○",COUNTIF($AR$17:$AR27,"○"),"")</f>
        <v/>
      </c>
      <c r="BN27" s="44" t="str">
        <f>IF($AS27="○",COUNTIF($AS$17:$AS27,"○"),"")</f>
        <v/>
      </c>
      <c r="BO27" s="44" t="str">
        <f>IF($AT27="○",COUNTIF($AT$17:$AT27,"○"),"")</f>
        <v/>
      </c>
      <c r="BP27" s="54" t="str">
        <f>IF($AU27="○",COUNTIF($AU$17:$AU27,"○"),"")</f>
        <v/>
      </c>
      <c r="BQ27" s="73" t="str">
        <f>IF($AT27="○",COUNTIF($AT$17:$AT27,"○"),"")</f>
        <v/>
      </c>
      <c r="BR27" s="74" t="str">
        <f>IF($AU27="○",COUNTIF($AU$17:$AU27,"○"),"")</f>
        <v/>
      </c>
      <c r="BS27" s="4"/>
      <c r="BT27" s="10">
        <v>3</v>
      </c>
      <c r="BU27" s="25" t="str">
        <f>IFERROR(VLOOKUP(3,$B$17:$AA$56,22,FALSE),"")</f>
        <v/>
      </c>
      <c r="BV27" s="25" t="str">
        <f>IFERROR(VLOOKUP(3,$B$17:$AA$56,23,FALSE),"")</f>
        <v/>
      </c>
      <c r="BW27" s="25" t="str">
        <f>IFERROR(VLOOKUP(3,$B$17:$AA$56,25,FALSE),"")</f>
        <v/>
      </c>
      <c r="BX27" s="221">
        <f t="shared" si="7"/>
        <v>0</v>
      </c>
      <c r="BY27" s="30" t="s">
        <v>22</v>
      </c>
      <c r="BZ27" s="33"/>
      <c r="CA27" s="33"/>
      <c r="CB27" s="10"/>
      <c r="CC27" s="10">
        <v>3</v>
      </c>
      <c r="CD27" s="25" t="str">
        <f>IFERROR(VLOOKUP(3,$P$17:$AA$56,8,FALSE),"")</f>
        <v/>
      </c>
      <c r="CE27" s="25" t="str">
        <f>IFERROR(VLOOKUP(3,$P$17:$AA$56,9,FALSE),"")</f>
        <v/>
      </c>
      <c r="CF27" s="25" t="str">
        <f>IFERROR(VLOOKUP(3,$P$17:$AA$56,11,FALSE),"")</f>
        <v/>
      </c>
      <c r="CG27" s="222">
        <f t="shared" si="8"/>
        <v>0</v>
      </c>
    </row>
    <row r="28" spans="1:85" ht="21.95" customHeight="1" thickTop="1" thickBot="1" x14ac:dyDescent="0.2">
      <c r="A28" s="41" t="str">
        <f t="shared" si="0"/>
        <v/>
      </c>
      <c r="B28" s="6" t="str">
        <f t="shared" si="0"/>
        <v/>
      </c>
      <c r="C28" s="6" t="str">
        <f t="shared" si="0"/>
        <v/>
      </c>
      <c r="D28" s="6" t="str">
        <f t="shared" si="0"/>
        <v/>
      </c>
      <c r="E28" s="44" t="str">
        <f>IF($AN28="○",COUNTIF($AN$17:$AN28,"○"),"")</f>
        <v/>
      </c>
      <c r="F28" s="44" t="str">
        <f>IF($AO28="○",COUNTIF($AO$17:$AO28,"○"),"")</f>
        <v/>
      </c>
      <c r="G28" s="44" t="str">
        <f>IF($AP28="○",COUNTIF($AP$17:$AP28,"○"),"")</f>
        <v/>
      </c>
      <c r="H28" s="44" t="str">
        <f>IF($AQ28="○",COUNTIF($AQ$17:$AQ28,"○"),"")</f>
        <v/>
      </c>
      <c r="I28" s="73" t="str">
        <f>IF($AT28="○",COUNTIF($AT$17:$AT28,"○"),"")</f>
        <v/>
      </c>
      <c r="J28" s="74" t="str">
        <f>IF($AU28="○",COUNTIF($AU$17:$AU28,"○"),"")</f>
        <v/>
      </c>
      <c r="K28" s="41" t="str">
        <f t="shared" si="1"/>
        <v/>
      </c>
      <c r="L28" s="6" t="str">
        <f t="shared" si="1"/>
        <v/>
      </c>
      <c r="M28" s="6" t="str">
        <f t="shared" si="1"/>
        <v/>
      </c>
      <c r="N28" s="6" t="str">
        <f t="shared" si="1"/>
        <v/>
      </c>
      <c r="O28" s="44" t="str">
        <f>IF($AR28="○",COUNTIF($AR$17:$AR28,"○"),"")</f>
        <v/>
      </c>
      <c r="P28" s="44" t="str">
        <f>IF($AS28="○",COUNTIF($AS$17:$AS28,"○"),"")</f>
        <v/>
      </c>
      <c r="Q28" s="44" t="str">
        <f>IF($AT28="○",COUNTIF($AT$17:$AT28,"○"),"")</f>
        <v/>
      </c>
      <c r="R28" s="54" t="str">
        <f>IF($AU28="○",COUNTIF($AU$17:$AU28,"○"),"")</f>
        <v/>
      </c>
      <c r="S28" s="73" t="str">
        <f>IF($AT28="○",COUNTIF($AT$17:$AT28,"○"),"")</f>
        <v/>
      </c>
      <c r="T28" s="74" t="str">
        <f>IF($AU28="○",COUNTIF($AU$17:$AU28,"○"),"")</f>
        <v/>
      </c>
      <c r="U28" s="10"/>
      <c r="V28" s="14">
        <v>12</v>
      </c>
      <c r="W28" s="120" t="str">
        <f>IF('申込一覧表（男子）'!$B$28=0,"",('申込一覧表（男子）'!$B$28))</f>
        <v/>
      </c>
      <c r="X28" s="120" t="str">
        <f>IF('申込一覧表（男子）'!C28=0,"",('申込一覧表（男子）'!C28))</f>
        <v/>
      </c>
      <c r="Y28" s="120" t="str">
        <f>IF('申込一覧表（男子）'!D28=0,"",('申込一覧表（男子）'!D28))</f>
        <v/>
      </c>
      <c r="Z28" s="120" t="str">
        <f>IF('申込一覧表（男子）'!E28=0,"",('申込一覧表（男子）'!E28))</f>
        <v/>
      </c>
      <c r="AA28" s="120">
        <f t="shared" si="5"/>
        <v>0</v>
      </c>
      <c r="AB28" s="120" t="str">
        <f>IF('申込一覧表（男子）'!G28=0,"",('申込一覧表（男子）'!G28))</f>
        <v/>
      </c>
      <c r="AC28" s="120" t="str">
        <f>IF('申込一覧表（男子）'!H28=0,"",('申込一覧表（男子）'!H28))</f>
        <v/>
      </c>
      <c r="AD28" s="120" t="str">
        <f>IF('申込一覧表（男子）'!I28=0,"",('申込一覧表（男子）'!I28))</f>
        <v/>
      </c>
      <c r="AE28" s="120" t="str">
        <f>IF('申込一覧表（男子）'!J28=0,"",('申込一覧表（男子）'!J28))</f>
        <v/>
      </c>
      <c r="AF28" s="120" t="str">
        <f>IF('申込一覧表（男子）'!K28=0,"",('申込一覧表（男子）'!K28))</f>
        <v/>
      </c>
      <c r="AG28" s="120" t="str">
        <f>IF('申込一覧表（男子）'!L28=0,"",('申込一覧表（男子）'!L28))</f>
        <v/>
      </c>
      <c r="AH28" s="120" t="str">
        <f>IF('申込一覧表（男子）'!M28=0,"",('申込一覧表（男子）'!M28))</f>
        <v/>
      </c>
      <c r="AI28" s="120" t="str">
        <f>IF('申込一覧表（男子）'!N28=0,"",('申込一覧表（男子）'!N28))</f>
        <v/>
      </c>
      <c r="AJ28" s="120" t="str">
        <f>IF('申込一覧表（男子）'!O28=0,"",('申込一覧表（男子）'!O28))</f>
        <v/>
      </c>
      <c r="AK28" s="120" t="str">
        <f>IF('申込一覧表（男子）'!P28=0,"",('申込一覧表（男子）'!P28))</f>
        <v/>
      </c>
      <c r="AL28" s="120" t="str">
        <f>IF('申込一覧表（男子）'!Q28=0,"",('申込一覧表（男子）'!Q28))</f>
        <v/>
      </c>
      <c r="AM28" s="120" t="str">
        <f>IF('申込一覧表（男子）'!R28=0,"",('申込一覧表（男子）'!R28))</f>
        <v/>
      </c>
      <c r="AN28" s="120" t="str">
        <f>IF('申込一覧表（男子）'!S28=0,"",('申込一覧表（男子）'!S28))</f>
        <v/>
      </c>
      <c r="AO28" s="120" t="str">
        <f>IF('申込一覧表（男子）'!T28=0,"",('申込一覧表（男子）'!T28))</f>
        <v/>
      </c>
      <c r="AP28" s="120" t="str">
        <f>IF('申込一覧表（男子）'!U28=0,"",('申込一覧表（男子）'!U28))</f>
        <v/>
      </c>
      <c r="AQ28" s="120" t="str">
        <f>IF('申込一覧表（男子）'!V28=0,"",('申込一覧表（男子）'!V28))</f>
        <v/>
      </c>
      <c r="AR28" s="120" t="str">
        <f>IF('申込一覧表（男子）'!W28=0,"",('申込一覧表（男子）'!W28))</f>
        <v/>
      </c>
      <c r="AS28" s="120" t="str">
        <f>IF('申込一覧表（男子）'!X28=0,"",('申込一覧表（男子）'!X28))</f>
        <v/>
      </c>
      <c r="AT28" s="120" t="str">
        <f>IF('申込一覧表（男子）'!Y28=0,"",('申込一覧表（男子）'!Y28))</f>
        <v/>
      </c>
      <c r="AU28" s="120" t="str">
        <f>IF('申込一覧表（男子）'!Z28=0,"",('申込一覧表（男子）'!Z28))</f>
        <v/>
      </c>
      <c r="AV28" s="204"/>
      <c r="AW28" s="205"/>
      <c r="AX28" s="10"/>
      <c r="AY28" s="41" t="str">
        <f t="shared" si="2"/>
        <v/>
      </c>
      <c r="AZ28" s="6" t="str">
        <f t="shared" si="2"/>
        <v/>
      </c>
      <c r="BA28" s="6" t="str">
        <f t="shared" si="2"/>
        <v/>
      </c>
      <c r="BB28" s="6" t="str">
        <f t="shared" si="2"/>
        <v/>
      </c>
      <c r="BC28" s="44" t="str">
        <f>IF($AN28="○",COUNTIF($AN$17:$AN28,"○"),"")</f>
        <v/>
      </c>
      <c r="BD28" s="44" t="str">
        <f>IF($AO28="○",COUNTIF($AO$17:$AO28,"○"),"")</f>
        <v/>
      </c>
      <c r="BE28" s="44" t="str">
        <f>IF($AP28="○",COUNTIF($AP$17:$AP28,"○"),"")</f>
        <v/>
      </c>
      <c r="BF28" s="44" t="str">
        <f>IF($AQ28="○",COUNTIF($AQ$17:$AQ28,"○"),"")</f>
        <v/>
      </c>
      <c r="BG28" s="73" t="str">
        <f>IF($AT28="○",COUNTIF($AT$17:$AT28,"○"),"")</f>
        <v/>
      </c>
      <c r="BH28" s="74" t="str">
        <f>IF($AU28="○",COUNTIF($AU$17:$AU28,"○"),"")</f>
        <v/>
      </c>
      <c r="BI28" s="41" t="str">
        <f t="shared" si="3"/>
        <v/>
      </c>
      <c r="BJ28" s="6" t="str">
        <f t="shared" si="3"/>
        <v/>
      </c>
      <c r="BK28" s="6" t="str">
        <f t="shared" si="3"/>
        <v/>
      </c>
      <c r="BL28" s="6" t="str">
        <f t="shared" si="3"/>
        <v/>
      </c>
      <c r="BM28" s="44" t="str">
        <f>IF($AR28="○",COUNTIF($AR$17:$AR28,"○"),"")</f>
        <v/>
      </c>
      <c r="BN28" s="44" t="str">
        <f>IF($AS28="○",COUNTIF($AS$17:$AS28,"○"),"")</f>
        <v/>
      </c>
      <c r="BO28" s="44" t="str">
        <f>IF($AT28="○",COUNTIF($AT$17:$AT28,"○"),"")</f>
        <v/>
      </c>
      <c r="BP28" s="54" t="str">
        <f>IF($AU28="○",COUNTIF($AU$17:$AU28,"○"),"")</f>
        <v/>
      </c>
      <c r="BQ28" s="73" t="str">
        <f>IF($AT28="○",COUNTIF($AT$17:$AT28,"○"),"")</f>
        <v/>
      </c>
      <c r="BR28" s="74" t="str">
        <f>IF($AU28="○",COUNTIF($AU$17:$AU28,"○"),"")</f>
        <v/>
      </c>
      <c r="BS28" s="4"/>
      <c r="BT28" s="10">
        <v>4</v>
      </c>
      <c r="BU28" s="25" t="str">
        <f>IFERROR(VLOOKUP(4,$B$17:$AA$56,22,FALSE),"")</f>
        <v/>
      </c>
      <c r="BV28" s="25" t="str">
        <f>IFERROR(VLOOKUP(4,$B$17:$AA$56,23,FALSE),"")</f>
        <v/>
      </c>
      <c r="BW28" s="25" t="str">
        <f>IFERROR(VLOOKUP(4,$B$17:$AA$56,25,FALSE),"")</f>
        <v/>
      </c>
      <c r="BX28" s="221">
        <f t="shared" si="7"/>
        <v>0</v>
      </c>
      <c r="BY28" s="30" t="s">
        <v>23</v>
      </c>
      <c r="BZ28" s="33"/>
      <c r="CA28" s="33"/>
      <c r="CB28" s="10"/>
      <c r="CC28" s="10">
        <v>4</v>
      </c>
      <c r="CD28" s="25" t="str">
        <f>IFERROR(VLOOKUP(4,$P$17:$AA$56,8,FALSE),"")</f>
        <v/>
      </c>
      <c r="CE28" s="25" t="str">
        <f>IFERROR(VLOOKUP(4,$P$17:$AA$56,9,FALSE),"")</f>
        <v/>
      </c>
      <c r="CF28" s="25" t="str">
        <f>IFERROR(VLOOKUP(4,$P$17:$AA$56,11,FALSE),"")</f>
        <v/>
      </c>
      <c r="CG28" s="222">
        <f t="shared" si="8"/>
        <v>0</v>
      </c>
    </row>
    <row r="29" spans="1:85" ht="21.95" customHeight="1" thickTop="1" thickBot="1" x14ac:dyDescent="0.2">
      <c r="A29" s="41" t="str">
        <f t="shared" si="0"/>
        <v/>
      </c>
      <c r="B29" s="6" t="str">
        <f t="shared" si="0"/>
        <v/>
      </c>
      <c r="C29" s="6" t="str">
        <f t="shared" si="0"/>
        <v/>
      </c>
      <c r="D29" s="6" t="str">
        <f t="shared" si="0"/>
        <v/>
      </c>
      <c r="E29" s="44" t="str">
        <f>IF($AN29="○",COUNTIF($AN$17:$AN29,"○"),"")</f>
        <v/>
      </c>
      <c r="F29" s="44" t="str">
        <f>IF($AO29="○",COUNTIF($AO$17:$AO29,"○"),"")</f>
        <v/>
      </c>
      <c r="G29" s="44" t="str">
        <f>IF($AP29="○",COUNTIF($AP$17:$AP29,"○"),"")</f>
        <v/>
      </c>
      <c r="H29" s="44" t="str">
        <f>IF($AQ29="○",COUNTIF($AQ$17:$AQ29,"○"),"")</f>
        <v/>
      </c>
      <c r="I29" s="73" t="str">
        <f>IF($AT29="○",COUNTIF($AT$17:$AT29,"○"),"")</f>
        <v/>
      </c>
      <c r="J29" s="74" t="str">
        <f>IF($AU29="○",COUNTIF($AU$17:$AU29,"○"),"")</f>
        <v/>
      </c>
      <c r="K29" s="41" t="str">
        <f t="shared" si="1"/>
        <v/>
      </c>
      <c r="L29" s="6" t="str">
        <f t="shared" si="1"/>
        <v/>
      </c>
      <c r="M29" s="6" t="str">
        <f t="shared" si="1"/>
        <v/>
      </c>
      <c r="N29" s="6" t="str">
        <f t="shared" si="1"/>
        <v/>
      </c>
      <c r="O29" s="44" t="str">
        <f>IF($AR29="○",COUNTIF($AR$17:$AR29,"○"),"")</f>
        <v/>
      </c>
      <c r="P29" s="44" t="str">
        <f>IF($AS29="○",COUNTIF($AS$17:$AS29,"○"),"")</f>
        <v/>
      </c>
      <c r="Q29" s="44" t="str">
        <f>IF($AT29="○",COUNTIF($AT$17:$AT29,"○"),"")</f>
        <v/>
      </c>
      <c r="R29" s="54" t="str">
        <f>IF($AU29="○",COUNTIF($AU$17:$AU29,"○"),"")</f>
        <v/>
      </c>
      <c r="S29" s="73" t="str">
        <f>IF($AT29="○",COUNTIF($AT$17:$AT29,"○"),"")</f>
        <v/>
      </c>
      <c r="T29" s="74" t="str">
        <f>IF($AU29="○",COUNTIF($AU$17:$AU29,"○"),"")</f>
        <v/>
      </c>
      <c r="U29" s="10"/>
      <c r="V29" s="14">
        <v>13</v>
      </c>
      <c r="W29" s="120" t="str">
        <f>IF('申込一覧表（男子）'!$B$29=0,"",('申込一覧表（男子）'!$B$29))</f>
        <v/>
      </c>
      <c r="X29" s="120" t="str">
        <f>IF('申込一覧表（男子）'!C29=0,"",('申込一覧表（男子）'!C29))</f>
        <v/>
      </c>
      <c r="Y29" s="120" t="str">
        <f>IF('申込一覧表（男子）'!D29=0,"",('申込一覧表（男子）'!D29))</f>
        <v/>
      </c>
      <c r="Z29" s="120" t="str">
        <f>IF('申込一覧表（男子）'!E29=0,"",('申込一覧表（男子）'!E29))</f>
        <v/>
      </c>
      <c r="AA29" s="120">
        <f t="shared" si="5"/>
        <v>0</v>
      </c>
      <c r="AB29" s="120" t="str">
        <f>IF('申込一覧表（男子）'!G29=0,"",('申込一覧表（男子）'!G29))</f>
        <v/>
      </c>
      <c r="AC29" s="120" t="str">
        <f>IF('申込一覧表（男子）'!H29=0,"",('申込一覧表（男子）'!H29))</f>
        <v/>
      </c>
      <c r="AD29" s="120" t="str">
        <f>IF('申込一覧表（男子）'!I29=0,"",('申込一覧表（男子）'!I29))</f>
        <v/>
      </c>
      <c r="AE29" s="120" t="str">
        <f>IF('申込一覧表（男子）'!J29=0,"",('申込一覧表（男子）'!J29))</f>
        <v/>
      </c>
      <c r="AF29" s="120" t="str">
        <f>IF('申込一覧表（男子）'!K29=0,"",('申込一覧表（男子）'!K29))</f>
        <v/>
      </c>
      <c r="AG29" s="120" t="str">
        <f>IF('申込一覧表（男子）'!L29=0,"",('申込一覧表（男子）'!L29))</f>
        <v/>
      </c>
      <c r="AH29" s="120" t="str">
        <f>IF('申込一覧表（男子）'!M29=0,"",('申込一覧表（男子）'!M29))</f>
        <v/>
      </c>
      <c r="AI29" s="120" t="str">
        <f>IF('申込一覧表（男子）'!N29=0,"",('申込一覧表（男子）'!N29))</f>
        <v/>
      </c>
      <c r="AJ29" s="120" t="str">
        <f>IF('申込一覧表（男子）'!O29=0,"",('申込一覧表（男子）'!O29))</f>
        <v/>
      </c>
      <c r="AK29" s="120" t="str">
        <f>IF('申込一覧表（男子）'!P29=0,"",('申込一覧表（男子）'!P29))</f>
        <v/>
      </c>
      <c r="AL29" s="120" t="str">
        <f>IF('申込一覧表（男子）'!Q29=0,"",('申込一覧表（男子）'!Q29))</f>
        <v/>
      </c>
      <c r="AM29" s="120" t="str">
        <f>IF('申込一覧表（男子）'!R29=0,"",('申込一覧表（男子）'!R29))</f>
        <v/>
      </c>
      <c r="AN29" s="120" t="str">
        <f>IF('申込一覧表（男子）'!S29=0,"",('申込一覧表（男子）'!S29))</f>
        <v/>
      </c>
      <c r="AO29" s="120" t="str">
        <f>IF('申込一覧表（男子）'!T29=0,"",('申込一覧表（男子）'!T29))</f>
        <v/>
      </c>
      <c r="AP29" s="120" t="str">
        <f>IF('申込一覧表（男子）'!U29=0,"",('申込一覧表（男子）'!U29))</f>
        <v/>
      </c>
      <c r="AQ29" s="120" t="str">
        <f>IF('申込一覧表（男子）'!V29=0,"",('申込一覧表（男子）'!V29))</f>
        <v/>
      </c>
      <c r="AR29" s="120" t="str">
        <f>IF('申込一覧表（男子）'!W29=0,"",('申込一覧表（男子）'!W29))</f>
        <v/>
      </c>
      <c r="AS29" s="120" t="str">
        <f>IF('申込一覧表（男子）'!X29=0,"",('申込一覧表（男子）'!X29))</f>
        <v/>
      </c>
      <c r="AT29" s="120" t="str">
        <f>IF('申込一覧表（男子）'!Y29=0,"",('申込一覧表（男子）'!Y29))</f>
        <v/>
      </c>
      <c r="AU29" s="120" t="str">
        <f>IF('申込一覧表（男子）'!Z29=0,"",('申込一覧表（男子）'!Z29))</f>
        <v/>
      </c>
      <c r="AV29" s="204"/>
      <c r="AW29" s="205"/>
      <c r="AX29" s="10"/>
      <c r="AY29" s="41" t="str">
        <f t="shared" si="2"/>
        <v/>
      </c>
      <c r="AZ29" s="6" t="str">
        <f t="shared" si="2"/>
        <v/>
      </c>
      <c r="BA29" s="6" t="str">
        <f t="shared" si="2"/>
        <v/>
      </c>
      <c r="BB29" s="6" t="str">
        <f t="shared" si="2"/>
        <v/>
      </c>
      <c r="BC29" s="44" t="str">
        <f>IF($AN29="○",COUNTIF($AN$17:$AN29,"○"),"")</f>
        <v/>
      </c>
      <c r="BD29" s="44" t="str">
        <f>IF($AO29="○",COUNTIF($AO$17:$AO29,"○"),"")</f>
        <v/>
      </c>
      <c r="BE29" s="44" t="str">
        <f>IF($AP29="○",COUNTIF($AP$17:$AP29,"○"),"")</f>
        <v/>
      </c>
      <c r="BF29" s="44" t="str">
        <f>IF($AQ29="○",COUNTIF($AQ$17:$AQ29,"○"),"")</f>
        <v/>
      </c>
      <c r="BG29" s="73" t="str">
        <f>IF($AT29="○",COUNTIF($AT$17:$AT29,"○"),"")</f>
        <v/>
      </c>
      <c r="BH29" s="74" t="str">
        <f>IF($AU29="○",COUNTIF($AU$17:$AU29,"○"),"")</f>
        <v/>
      </c>
      <c r="BI29" s="41" t="str">
        <f t="shared" si="3"/>
        <v/>
      </c>
      <c r="BJ29" s="6" t="str">
        <f t="shared" si="3"/>
        <v/>
      </c>
      <c r="BK29" s="6" t="str">
        <f t="shared" si="3"/>
        <v/>
      </c>
      <c r="BL29" s="6" t="str">
        <f t="shared" si="3"/>
        <v/>
      </c>
      <c r="BM29" s="44" t="str">
        <f>IF($AR29="○",COUNTIF($AR$17:$AR29,"○"),"")</f>
        <v/>
      </c>
      <c r="BN29" s="44" t="str">
        <f>IF($AS29="○",COUNTIF($AS$17:$AS29,"○"),"")</f>
        <v/>
      </c>
      <c r="BO29" s="44" t="str">
        <f>IF($AT29="○",COUNTIF($AT$17:$AT29,"○"),"")</f>
        <v/>
      </c>
      <c r="BP29" s="54" t="str">
        <f>IF($AU29="○",COUNTIF($AU$17:$AU29,"○"),"")</f>
        <v/>
      </c>
      <c r="BQ29" s="73" t="str">
        <f>IF($AT29="○",COUNTIF($AT$17:$AT29,"○"),"")</f>
        <v/>
      </c>
      <c r="BR29" s="74" t="str">
        <f>IF($AU29="○",COUNTIF($AU$17:$AU29,"○"),"")</f>
        <v/>
      </c>
      <c r="BS29" s="4"/>
      <c r="BT29" s="10">
        <v>5</v>
      </c>
      <c r="BU29" s="25" t="str">
        <f>IFERROR(VLOOKUP(5,$B$17:$AA$56,22,FALSE),"")</f>
        <v/>
      </c>
      <c r="BV29" s="25" t="str">
        <f>IFERROR(VLOOKUP(5,$B$17:$AA$56,23,FALSE),"")</f>
        <v/>
      </c>
      <c r="BW29" s="25" t="str">
        <f>IFERROR(VLOOKUP(5,$B$17:$AA$56,25,FALSE),"")</f>
        <v/>
      </c>
      <c r="BX29" s="221">
        <f t="shared" si="7"/>
        <v>0</v>
      </c>
      <c r="BY29" s="34" t="s">
        <v>59</v>
      </c>
      <c r="BZ29" s="33"/>
      <c r="CA29" s="33"/>
      <c r="CB29" s="10"/>
      <c r="CC29" s="10">
        <v>5</v>
      </c>
      <c r="CD29" s="25" t="str">
        <f>IFERROR(VLOOKUP(5,$P$17:$AA$56,8,FALSE),"")</f>
        <v/>
      </c>
      <c r="CE29" s="25" t="str">
        <f>IFERROR(VLOOKUP(5,$P$17:$AA$56,9,FALSE),"")</f>
        <v/>
      </c>
      <c r="CF29" s="25" t="str">
        <f>IFERROR(VLOOKUP(5,$P$17:$AA$56,11,FALSE),"")</f>
        <v/>
      </c>
      <c r="CG29" s="222">
        <f t="shared" si="8"/>
        <v>0</v>
      </c>
    </row>
    <row r="30" spans="1:85" ht="21.95" customHeight="1" thickTop="1" thickBot="1" x14ac:dyDescent="0.2">
      <c r="A30" s="41" t="str">
        <f t="shared" si="0"/>
        <v/>
      </c>
      <c r="B30" s="6" t="str">
        <f t="shared" si="0"/>
        <v/>
      </c>
      <c r="C30" s="6" t="str">
        <f t="shared" si="0"/>
        <v/>
      </c>
      <c r="D30" s="6" t="str">
        <f t="shared" si="0"/>
        <v/>
      </c>
      <c r="E30" s="44" t="str">
        <f>IF($AN30="○",COUNTIF($AN$17:$AN30,"○"),"")</f>
        <v/>
      </c>
      <c r="F30" s="44" t="str">
        <f>IF($AO30="○",COUNTIF($AO$17:$AO30,"○"),"")</f>
        <v/>
      </c>
      <c r="G30" s="44" t="str">
        <f>IF($AP30="○",COUNTIF($AP$17:$AP30,"○"),"")</f>
        <v/>
      </c>
      <c r="H30" s="44" t="str">
        <f>IF($AQ30="○",COUNTIF($AQ$17:$AQ30,"○"),"")</f>
        <v/>
      </c>
      <c r="I30" s="73" t="str">
        <f>IF($AT30="○",COUNTIF($AT$17:$AT30,"○"),"")</f>
        <v/>
      </c>
      <c r="J30" s="74" t="str">
        <f>IF($AU30="○",COUNTIF($AU$17:$AU30,"○"),"")</f>
        <v/>
      </c>
      <c r="K30" s="41" t="str">
        <f t="shared" si="1"/>
        <v/>
      </c>
      <c r="L30" s="6" t="str">
        <f t="shared" si="1"/>
        <v/>
      </c>
      <c r="M30" s="6" t="str">
        <f t="shared" si="1"/>
        <v/>
      </c>
      <c r="N30" s="6" t="str">
        <f t="shared" si="1"/>
        <v/>
      </c>
      <c r="O30" s="44" t="str">
        <f>IF($AR30="○",COUNTIF($AR$17:$AR30,"○"),"")</f>
        <v/>
      </c>
      <c r="P30" s="44" t="str">
        <f>IF($AS30="○",COUNTIF($AS$17:$AS30,"○"),"")</f>
        <v/>
      </c>
      <c r="Q30" s="44" t="str">
        <f>IF($AT30="○",COUNTIF($AT$17:$AT30,"○"),"")</f>
        <v/>
      </c>
      <c r="R30" s="54" t="str">
        <f>IF($AU30="○",COUNTIF($AU$17:$AU30,"○"),"")</f>
        <v/>
      </c>
      <c r="S30" s="73" t="str">
        <f>IF($AT30="○",COUNTIF($AT$17:$AT30,"○"),"")</f>
        <v/>
      </c>
      <c r="T30" s="74" t="str">
        <f>IF($AU30="○",COUNTIF($AU$17:$AU30,"○"),"")</f>
        <v/>
      </c>
      <c r="U30" s="10"/>
      <c r="V30" s="14">
        <v>14</v>
      </c>
      <c r="W30" s="120" t="str">
        <f>IF('申込一覧表（男子）'!$B$30=0,"",('申込一覧表（男子）'!$B$30))</f>
        <v/>
      </c>
      <c r="X30" s="120" t="str">
        <f>IF('申込一覧表（男子）'!C30=0,"",('申込一覧表（男子）'!C30))</f>
        <v/>
      </c>
      <c r="Y30" s="120" t="str">
        <f>IF('申込一覧表（男子）'!D30=0,"",('申込一覧表（男子）'!D30))</f>
        <v/>
      </c>
      <c r="Z30" s="120" t="str">
        <f>IF('申込一覧表（男子）'!E30=0,"",('申込一覧表（男子）'!E30))</f>
        <v/>
      </c>
      <c r="AA30" s="120">
        <f t="shared" si="5"/>
        <v>0</v>
      </c>
      <c r="AB30" s="120" t="str">
        <f>IF('申込一覧表（男子）'!G30=0,"",('申込一覧表（男子）'!G30))</f>
        <v/>
      </c>
      <c r="AC30" s="120" t="str">
        <f>IF('申込一覧表（男子）'!H30=0,"",('申込一覧表（男子）'!H30))</f>
        <v/>
      </c>
      <c r="AD30" s="120" t="str">
        <f>IF('申込一覧表（男子）'!I30=0,"",('申込一覧表（男子）'!I30))</f>
        <v/>
      </c>
      <c r="AE30" s="120" t="str">
        <f>IF('申込一覧表（男子）'!J30=0,"",('申込一覧表（男子）'!J30))</f>
        <v/>
      </c>
      <c r="AF30" s="120" t="str">
        <f>IF('申込一覧表（男子）'!K30=0,"",('申込一覧表（男子）'!K30))</f>
        <v/>
      </c>
      <c r="AG30" s="120" t="str">
        <f>IF('申込一覧表（男子）'!L30=0,"",('申込一覧表（男子）'!L30))</f>
        <v/>
      </c>
      <c r="AH30" s="120" t="str">
        <f>IF('申込一覧表（男子）'!M30=0,"",('申込一覧表（男子）'!M30))</f>
        <v/>
      </c>
      <c r="AI30" s="120" t="str">
        <f>IF('申込一覧表（男子）'!N30=0,"",('申込一覧表（男子）'!N30))</f>
        <v/>
      </c>
      <c r="AJ30" s="120" t="str">
        <f>IF('申込一覧表（男子）'!O30=0,"",('申込一覧表（男子）'!O30))</f>
        <v/>
      </c>
      <c r="AK30" s="120" t="str">
        <f>IF('申込一覧表（男子）'!P30=0,"",('申込一覧表（男子）'!P30))</f>
        <v/>
      </c>
      <c r="AL30" s="120" t="str">
        <f>IF('申込一覧表（男子）'!Q30=0,"",('申込一覧表（男子）'!Q30))</f>
        <v/>
      </c>
      <c r="AM30" s="120" t="str">
        <f>IF('申込一覧表（男子）'!R30=0,"",('申込一覧表（男子）'!R30))</f>
        <v/>
      </c>
      <c r="AN30" s="120" t="str">
        <f>IF('申込一覧表（男子）'!S30=0,"",('申込一覧表（男子）'!S30))</f>
        <v/>
      </c>
      <c r="AO30" s="120" t="str">
        <f>IF('申込一覧表（男子）'!T30=0,"",('申込一覧表（男子）'!T30))</f>
        <v/>
      </c>
      <c r="AP30" s="120" t="str">
        <f>IF('申込一覧表（男子）'!U30=0,"",('申込一覧表（男子）'!U30))</f>
        <v/>
      </c>
      <c r="AQ30" s="120" t="str">
        <f>IF('申込一覧表（男子）'!V30=0,"",('申込一覧表（男子）'!V30))</f>
        <v/>
      </c>
      <c r="AR30" s="120" t="str">
        <f>IF('申込一覧表（男子）'!W30=0,"",('申込一覧表（男子）'!W30))</f>
        <v/>
      </c>
      <c r="AS30" s="120" t="str">
        <f>IF('申込一覧表（男子）'!X30=0,"",('申込一覧表（男子）'!X30))</f>
        <v/>
      </c>
      <c r="AT30" s="120" t="str">
        <f>IF('申込一覧表（男子）'!Y30=0,"",('申込一覧表（男子）'!Y30))</f>
        <v/>
      </c>
      <c r="AU30" s="120" t="str">
        <f>IF('申込一覧表（男子）'!Z30=0,"",('申込一覧表（男子）'!Z30))</f>
        <v/>
      </c>
      <c r="AV30" s="204"/>
      <c r="AW30" s="205"/>
      <c r="AX30" s="10"/>
      <c r="AY30" s="41" t="str">
        <f t="shared" si="2"/>
        <v/>
      </c>
      <c r="AZ30" s="6" t="str">
        <f t="shared" si="2"/>
        <v/>
      </c>
      <c r="BA30" s="6" t="str">
        <f t="shared" si="2"/>
        <v/>
      </c>
      <c r="BB30" s="6" t="str">
        <f t="shared" si="2"/>
        <v/>
      </c>
      <c r="BC30" s="44" t="str">
        <f>IF($AN30="○",COUNTIF($AN$17:$AN30,"○"),"")</f>
        <v/>
      </c>
      <c r="BD30" s="44" t="str">
        <f>IF($AO30="○",COUNTIF($AO$17:$AO30,"○"),"")</f>
        <v/>
      </c>
      <c r="BE30" s="44" t="str">
        <f>IF($AP30="○",COUNTIF($AP$17:$AP30,"○"),"")</f>
        <v/>
      </c>
      <c r="BF30" s="44" t="str">
        <f>IF($AQ30="○",COUNTIF($AQ$17:$AQ30,"○"),"")</f>
        <v/>
      </c>
      <c r="BG30" s="73" t="str">
        <f>IF($AT30="○",COUNTIF($AT$17:$AT30,"○"),"")</f>
        <v/>
      </c>
      <c r="BH30" s="74" t="str">
        <f>IF($AU30="○",COUNTIF($AU$17:$AU30,"○"),"")</f>
        <v/>
      </c>
      <c r="BI30" s="41" t="str">
        <f t="shared" si="3"/>
        <v/>
      </c>
      <c r="BJ30" s="6" t="str">
        <f t="shared" si="3"/>
        <v/>
      </c>
      <c r="BK30" s="6" t="str">
        <f t="shared" si="3"/>
        <v/>
      </c>
      <c r="BL30" s="6" t="str">
        <f t="shared" si="3"/>
        <v/>
      </c>
      <c r="BM30" s="44" t="str">
        <f>IF($AR30="○",COUNTIF($AR$17:$AR30,"○"),"")</f>
        <v/>
      </c>
      <c r="BN30" s="44" t="str">
        <f>IF($AS30="○",COUNTIF($AS$17:$AS30,"○"),"")</f>
        <v/>
      </c>
      <c r="BO30" s="44" t="str">
        <f>IF($AT30="○",COUNTIF($AT$17:$AT30,"○"),"")</f>
        <v/>
      </c>
      <c r="BP30" s="54" t="str">
        <f>IF($AU30="○",COUNTIF($AU$17:$AU30,"○"),"")</f>
        <v/>
      </c>
      <c r="BQ30" s="73" t="str">
        <f>IF($AT30="○",COUNTIF($AT$17:$AT30,"○"),"")</f>
        <v/>
      </c>
      <c r="BR30" s="74" t="str">
        <f>IF($AU30="○",COUNTIF($AU$17:$AU30,"○"),"")</f>
        <v/>
      </c>
      <c r="BS30" s="4"/>
      <c r="BT30" s="10">
        <v>6</v>
      </c>
      <c r="BU30" s="25" t="str">
        <f>IFERROR(VLOOKUP(6,$B$17:$AA$56,22,FALSE),"")</f>
        <v/>
      </c>
      <c r="BV30" s="25" t="str">
        <f>IFERROR(VLOOKUP(6,$B$17:$AA$56,23,FALSE),"")</f>
        <v/>
      </c>
      <c r="BW30" s="25" t="str">
        <f>IFERROR(VLOOKUP(6,$B$17:$AA$56,25,FALSE),"")</f>
        <v/>
      </c>
      <c r="BX30" s="221">
        <f t="shared" si="7"/>
        <v>0</v>
      </c>
      <c r="BY30" s="34" t="s">
        <v>38</v>
      </c>
      <c r="BZ30" s="33"/>
      <c r="CA30" s="33"/>
      <c r="CB30" s="10"/>
      <c r="CC30" s="10">
        <v>6</v>
      </c>
      <c r="CD30" s="25" t="str">
        <f>IFERROR(VLOOKUP(6,$P$17:$AA$56,8,FALSE),"")</f>
        <v/>
      </c>
      <c r="CE30" s="25" t="str">
        <f>IFERROR(VLOOKUP(6,$P$17:$AA$56,9,FALSE),"")</f>
        <v/>
      </c>
      <c r="CF30" s="25" t="str">
        <f>IFERROR(VLOOKUP(6,$P$17:$AA$56,11,FALSE),"")</f>
        <v/>
      </c>
      <c r="CG30" s="222">
        <f t="shared" si="8"/>
        <v>0</v>
      </c>
    </row>
    <row r="31" spans="1:85" ht="21.95" customHeight="1" thickTop="1" thickBot="1" x14ac:dyDescent="0.2">
      <c r="A31" s="41" t="str">
        <f t="shared" si="0"/>
        <v/>
      </c>
      <c r="B31" s="6" t="str">
        <f t="shared" si="0"/>
        <v/>
      </c>
      <c r="C31" s="6" t="str">
        <f t="shared" si="0"/>
        <v/>
      </c>
      <c r="D31" s="6" t="str">
        <f t="shared" si="0"/>
        <v/>
      </c>
      <c r="E31" s="44" t="str">
        <f>IF($AN31="○",COUNTIF($AN$17:$AN31,"○"),"")</f>
        <v/>
      </c>
      <c r="F31" s="44" t="str">
        <f>IF($AO31="○",COUNTIF($AO$17:$AO31,"○"),"")</f>
        <v/>
      </c>
      <c r="G31" s="44" t="str">
        <f>IF($AP31="○",COUNTIF($AP$17:$AP31,"○"),"")</f>
        <v/>
      </c>
      <c r="H31" s="44" t="str">
        <f>IF($AQ31="○",COUNTIF($AQ$17:$AQ31,"○"),"")</f>
        <v/>
      </c>
      <c r="I31" s="73" t="str">
        <f>IF($AT31="○",COUNTIF($AT$17:$AT31,"○"),"")</f>
        <v/>
      </c>
      <c r="J31" s="74" t="str">
        <f>IF($AU31="○",COUNTIF($AU$17:$AU31,"○"),"")</f>
        <v/>
      </c>
      <c r="K31" s="41" t="str">
        <f t="shared" si="1"/>
        <v/>
      </c>
      <c r="L31" s="6" t="str">
        <f t="shared" si="1"/>
        <v/>
      </c>
      <c r="M31" s="6" t="str">
        <f t="shared" si="1"/>
        <v/>
      </c>
      <c r="N31" s="6" t="str">
        <f t="shared" si="1"/>
        <v/>
      </c>
      <c r="O31" s="44" t="str">
        <f>IF($AR31="○",COUNTIF($AR$17:$AR31,"○"),"")</f>
        <v/>
      </c>
      <c r="P31" s="44" t="str">
        <f>IF($AS31="○",COUNTIF($AS$17:$AS31,"○"),"")</f>
        <v/>
      </c>
      <c r="Q31" s="44" t="str">
        <f>IF($AT31="○",COUNTIF($AT$17:$AT31,"○"),"")</f>
        <v/>
      </c>
      <c r="R31" s="54" t="str">
        <f>IF($AU31="○",COUNTIF($AU$17:$AU31,"○"),"")</f>
        <v/>
      </c>
      <c r="S31" s="73" t="str">
        <f>IF($AT31="○",COUNTIF($AT$17:$AT31,"○"),"")</f>
        <v/>
      </c>
      <c r="T31" s="74" t="str">
        <f>IF($AU31="○",COUNTIF($AU$17:$AU31,"○"),"")</f>
        <v/>
      </c>
      <c r="U31" s="10"/>
      <c r="V31" s="15">
        <v>15</v>
      </c>
      <c r="W31" s="120" t="str">
        <f>IF('申込一覧表（男子）'!$B$31=0,"",('申込一覧表（男子）'!$B$31))</f>
        <v/>
      </c>
      <c r="X31" s="120" t="str">
        <f>IF('申込一覧表（男子）'!C31=0,"",('申込一覧表（男子）'!C31))</f>
        <v/>
      </c>
      <c r="Y31" s="120" t="str">
        <f>IF('申込一覧表（男子）'!D31=0,"",('申込一覧表（男子）'!D31))</f>
        <v/>
      </c>
      <c r="Z31" s="120" t="str">
        <f>IF('申込一覧表（男子）'!E31=0,"",('申込一覧表（男子）'!E31))</f>
        <v/>
      </c>
      <c r="AA31" s="120">
        <f t="shared" si="5"/>
        <v>0</v>
      </c>
      <c r="AB31" s="120" t="str">
        <f>IF('申込一覧表（男子）'!G31=0,"",('申込一覧表（男子）'!G31))</f>
        <v/>
      </c>
      <c r="AC31" s="120" t="str">
        <f>IF('申込一覧表（男子）'!H31=0,"",('申込一覧表（男子）'!H31))</f>
        <v/>
      </c>
      <c r="AD31" s="120" t="str">
        <f>IF('申込一覧表（男子）'!I31=0,"",('申込一覧表（男子）'!I31))</f>
        <v/>
      </c>
      <c r="AE31" s="120" t="str">
        <f>IF('申込一覧表（男子）'!J31=0,"",('申込一覧表（男子）'!J31))</f>
        <v/>
      </c>
      <c r="AF31" s="120" t="str">
        <f>IF('申込一覧表（男子）'!K31=0,"",('申込一覧表（男子）'!K31))</f>
        <v/>
      </c>
      <c r="AG31" s="120" t="str">
        <f>IF('申込一覧表（男子）'!L31=0,"",('申込一覧表（男子）'!L31))</f>
        <v/>
      </c>
      <c r="AH31" s="120" t="str">
        <f>IF('申込一覧表（男子）'!M31=0,"",('申込一覧表（男子）'!M31))</f>
        <v/>
      </c>
      <c r="AI31" s="120" t="str">
        <f>IF('申込一覧表（男子）'!N31=0,"",('申込一覧表（男子）'!N31))</f>
        <v/>
      </c>
      <c r="AJ31" s="120" t="str">
        <f>IF('申込一覧表（男子）'!O31=0,"",('申込一覧表（男子）'!O31))</f>
        <v/>
      </c>
      <c r="AK31" s="120" t="str">
        <f>IF('申込一覧表（男子）'!P31=0,"",('申込一覧表（男子）'!P31))</f>
        <v/>
      </c>
      <c r="AL31" s="120" t="str">
        <f>IF('申込一覧表（男子）'!Q31=0,"",('申込一覧表（男子）'!Q31))</f>
        <v/>
      </c>
      <c r="AM31" s="120" t="str">
        <f>IF('申込一覧表（男子）'!R31=0,"",('申込一覧表（男子）'!R31))</f>
        <v/>
      </c>
      <c r="AN31" s="120" t="str">
        <f>IF('申込一覧表（男子）'!S31=0,"",('申込一覧表（男子）'!S31))</f>
        <v/>
      </c>
      <c r="AO31" s="120" t="str">
        <f>IF('申込一覧表（男子）'!T31=0,"",('申込一覧表（男子）'!T31))</f>
        <v/>
      </c>
      <c r="AP31" s="120" t="str">
        <f>IF('申込一覧表（男子）'!U31=0,"",('申込一覧表（男子）'!U31))</f>
        <v/>
      </c>
      <c r="AQ31" s="120" t="str">
        <f>IF('申込一覧表（男子）'!V31=0,"",('申込一覧表（男子）'!V31))</f>
        <v/>
      </c>
      <c r="AR31" s="120" t="str">
        <f>IF('申込一覧表（男子）'!W31=0,"",('申込一覧表（男子）'!W31))</f>
        <v/>
      </c>
      <c r="AS31" s="120" t="str">
        <f>IF('申込一覧表（男子）'!X31=0,"",('申込一覧表（男子）'!X31))</f>
        <v/>
      </c>
      <c r="AT31" s="120" t="str">
        <f>IF('申込一覧表（男子）'!Y31=0,"",('申込一覧表（男子）'!Y31))</f>
        <v/>
      </c>
      <c r="AU31" s="120" t="str">
        <f>IF('申込一覧表（男子）'!Z31=0,"",('申込一覧表（男子）'!Z31))</f>
        <v/>
      </c>
      <c r="AV31" s="204"/>
      <c r="AW31" s="205"/>
      <c r="AX31" s="10"/>
      <c r="AY31" s="41" t="str">
        <f t="shared" si="2"/>
        <v/>
      </c>
      <c r="AZ31" s="6" t="str">
        <f t="shared" si="2"/>
        <v/>
      </c>
      <c r="BA31" s="6" t="str">
        <f t="shared" si="2"/>
        <v/>
      </c>
      <c r="BB31" s="6" t="str">
        <f t="shared" si="2"/>
        <v/>
      </c>
      <c r="BC31" s="44" t="str">
        <f>IF($AN31="○",COUNTIF($AN$17:$AN31,"○"),"")</f>
        <v/>
      </c>
      <c r="BD31" s="44" t="str">
        <f>IF($AO31="○",COUNTIF($AO$17:$AO31,"○"),"")</f>
        <v/>
      </c>
      <c r="BE31" s="44" t="str">
        <f>IF($AP31="○",COUNTIF($AP$17:$AP31,"○"),"")</f>
        <v/>
      </c>
      <c r="BF31" s="44" t="str">
        <f>IF($AQ31="○",COUNTIF($AQ$17:$AQ31,"○"),"")</f>
        <v/>
      </c>
      <c r="BG31" s="73" t="str">
        <f>IF($AT31="○",COUNTIF($AT$17:$AT31,"○"),"")</f>
        <v/>
      </c>
      <c r="BH31" s="74" t="str">
        <f>IF($AU31="○",COUNTIF($AU$17:$AU31,"○"),"")</f>
        <v/>
      </c>
      <c r="BI31" s="41" t="str">
        <f t="shared" si="3"/>
        <v/>
      </c>
      <c r="BJ31" s="6" t="str">
        <f t="shared" si="3"/>
        <v/>
      </c>
      <c r="BK31" s="6" t="str">
        <f t="shared" si="3"/>
        <v/>
      </c>
      <c r="BL31" s="6" t="str">
        <f t="shared" si="3"/>
        <v/>
      </c>
      <c r="BM31" s="44" t="str">
        <f>IF($AR31="○",COUNTIF($AR$17:$AR31,"○"),"")</f>
        <v/>
      </c>
      <c r="BN31" s="44" t="str">
        <f>IF($AS31="○",COUNTIF($AS$17:$AS31,"○"),"")</f>
        <v/>
      </c>
      <c r="BO31" s="44" t="str">
        <f>IF($AT31="○",COUNTIF($AT$17:$AT31,"○"),"")</f>
        <v/>
      </c>
      <c r="BP31" s="54" t="str">
        <f>IF($AU31="○",COUNTIF($AU$17:$AU31,"○"),"")</f>
        <v/>
      </c>
      <c r="BQ31" s="73" t="str">
        <f>IF($AT31="○",COUNTIF($AT$17:$AT31,"○"),"")</f>
        <v/>
      </c>
      <c r="BR31" s="74" t="str">
        <f>IF($AU31="○",COUNTIF($AU$17:$AU31,"○"),"")</f>
        <v/>
      </c>
      <c r="BS31" s="4"/>
      <c r="BT31" s="10"/>
      <c r="BU31" s="10" t="str">
        <f>$AE$4&amp;AP14</f>
        <v>0Ｃ</v>
      </c>
      <c r="BV31" s="24">
        <f>AP16</f>
        <v>0</v>
      </c>
      <c r="BW31" s="10"/>
      <c r="BX31" s="221">
        <f>$BV$31</f>
        <v>0</v>
      </c>
      <c r="BY31" s="35"/>
      <c r="BZ31" s="6"/>
      <c r="CA31" s="6"/>
      <c r="CB31" s="10"/>
      <c r="CC31" s="10"/>
      <c r="CD31" s="10" t="str">
        <f>$AE$4&amp;$AT$14</f>
        <v>0※Ｃ</v>
      </c>
      <c r="CE31" s="24">
        <f>$AT$16</f>
        <v>0</v>
      </c>
      <c r="CF31" s="10"/>
      <c r="CG31" s="222">
        <f>$CE$31</f>
        <v>0</v>
      </c>
    </row>
    <row r="32" spans="1:85" ht="21.95" customHeight="1" thickTop="1" thickBot="1" x14ac:dyDescent="0.2">
      <c r="A32" s="41" t="str">
        <f t="shared" si="0"/>
        <v/>
      </c>
      <c r="B32" s="6" t="str">
        <f t="shared" si="0"/>
        <v/>
      </c>
      <c r="C32" s="6" t="str">
        <f t="shared" si="0"/>
        <v/>
      </c>
      <c r="D32" s="6" t="str">
        <f t="shared" si="0"/>
        <v/>
      </c>
      <c r="E32" s="44" t="str">
        <f>IF($AN32="○",COUNTIF($AN$17:$AN32,"○"),"")</f>
        <v/>
      </c>
      <c r="F32" s="44" t="str">
        <f>IF($AO32="○",COUNTIF($AO$17:$AO32,"○"),"")</f>
        <v/>
      </c>
      <c r="G32" s="44" t="str">
        <f>IF($AP32="○",COUNTIF($AP$17:$AP32,"○"),"")</f>
        <v/>
      </c>
      <c r="H32" s="44" t="str">
        <f>IF($AQ32="○",COUNTIF($AQ$17:$AQ32,"○"),"")</f>
        <v/>
      </c>
      <c r="I32" s="73" t="str">
        <f>IF($AT32="○",COUNTIF($AT$17:$AT32,"○"),"")</f>
        <v/>
      </c>
      <c r="J32" s="74" t="str">
        <f>IF($AU32="○",COUNTIF($AU$17:$AU32,"○"),"")</f>
        <v/>
      </c>
      <c r="K32" s="41" t="str">
        <f t="shared" si="1"/>
        <v/>
      </c>
      <c r="L32" s="6" t="str">
        <f t="shared" si="1"/>
        <v/>
      </c>
      <c r="M32" s="6" t="str">
        <f t="shared" si="1"/>
        <v/>
      </c>
      <c r="N32" s="6" t="str">
        <f t="shared" si="1"/>
        <v/>
      </c>
      <c r="O32" s="44" t="str">
        <f>IF($AR32="○",COUNTIF($AR$17:$AR32,"○"),"")</f>
        <v/>
      </c>
      <c r="P32" s="44" t="str">
        <f>IF($AS32="○",COUNTIF($AS$17:$AS32,"○"),"")</f>
        <v/>
      </c>
      <c r="Q32" s="44" t="str">
        <f>IF($AT32="○",COUNTIF($AT$17:$AT32,"○"),"")</f>
        <v/>
      </c>
      <c r="R32" s="54" t="str">
        <f>IF($AU32="○",COUNTIF($AU$17:$AU32,"○"),"")</f>
        <v/>
      </c>
      <c r="S32" s="73" t="str">
        <f>IF($AT32="○",COUNTIF($AT$17:$AT32,"○"),"")</f>
        <v/>
      </c>
      <c r="T32" s="74" t="str">
        <f>IF($AU32="○",COUNTIF($AU$17:$AU32,"○"),"")</f>
        <v/>
      </c>
      <c r="U32" s="10"/>
      <c r="V32" s="14">
        <v>16</v>
      </c>
      <c r="W32" s="120" t="str">
        <f>IF('申込一覧表（男子）'!$B$32=0,"",('申込一覧表（男子）'!$B$32))</f>
        <v/>
      </c>
      <c r="X32" s="120" t="str">
        <f>IF('申込一覧表（男子）'!C32=0,"",('申込一覧表（男子）'!C32))</f>
        <v/>
      </c>
      <c r="Y32" s="120" t="str">
        <f>IF('申込一覧表（男子）'!D32=0,"",('申込一覧表（男子）'!D32))</f>
        <v/>
      </c>
      <c r="Z32" s="120" t="str">
        <f>IF('申込一覧表（男子）'!E32=0,"",('申込一覧表（男子）'!E32))</f>
        <v/>
      </c>
      <c r="AA32" s="120">
        <f t="shared" si="5"/>
        <v>0</v>
      </c>
      <c r="AB32" s="120" t="str">
        <f>IF('申込一覧表（男子）'!G32=0,"",('申込一覧表（男子）'!G32))</f>
        <v/>
      </c>
      <c r="AC32" s="120" t="str">
        <f>IF('申込一覧表（男子）'!H32=0,"",('申込一覧表（男子）'!H32))</f>
        <v/>
      </c>
      <c r="AD32" s="120" t="str">
        <f>IF('申込一覧表（男子）'!I32=0,"",('申込一覧表（男子）'!I32))</f>
        <v/>
      </c>
      <c r="AE32" s="120" t="str">
        <f>IF('申込一覧表（男子）'!J32=0,"",('申込一覧表（男子）'!J32))</f>
        <v/>
      </c>
      <c r="AF32" s="120" t="str">
        <f>IF('申込一覧表（男子）'!K32=0,"",('申込一覧表（男子）'!K32))</f>
        <v/>
      </c>
      <c r="AG32" s="120" t="str">
        <f>IF('申込一覧表（男子）'!L32=0,"",('申込一覧表（男子）'!L32))</f>
        <v/>
      </c>
      <c r="AH32" s="120" t="str">
        <f>IF('申込一覧表（男子）'!M32=0,"",('申込一覧表（男子）'!M32))</f>
        <v/>
      </c>
      <c r="AI32" s="120" t="str">
        <f>IF('申込一覧表（男子）'!N32=0,"",('申込一覧表（男子）'!N32))</f>
        <v/>
      </c>
      <c r="AJ32" s="120" t="str">
        <f>IF('申込一覧表（男子）'!O32=0,"",('申込一覧表（男子）'!O32))</f>
        <v/>
      </c>
      <c r="AK32" s="120" t="str">
        <f>IF('申込一覧表（男子）'!P32=0,"",('申込一覧表（男子）'!P32))</f>
        <v/>
      </c>
      <c r="AL32" s="120" t="str">
        <f>IF('申込一覧表（男子）'!Q32=0,"",('申込一覧表（男子）'!Q32))</f>
        <v/>
      </c>
      <c r="AM32" s="120" t="str">
        <f>IF('申込一覧表（男子）'!R32=0,"",('申込一覧表（男子）'!R32))</f>
        <v/>
      </c>
      <c r="AN32" s="120" t="str">
        <f>IF('申込一覧表（男子）'!S32=0,"",('申込一覧表（男子）'!S32))</f>
        <v/>
      </c>
      <c r="AO32" s="120" t="str">
        <f>IF('申込一覧表（男子）'!T32=0,"",('申込一覧表（男子）'!T32))</f>
        <v/>
      </c>
      <c r="AP32" s="120" t="str">
        <f>IF('申込一覧表（男子）'!U32=0,"",('申込一覧表（男子）'!U32))</f>
        <v/>
      </c>
      <c r="AQ32" s="120" t="str">
        <f>IF('申込一覧表（男子）'!V32=0,"",('申込一覧表（男子）'!V32))</f>
        <v/>
      </c>
      <c r="AR32" s="120" t="str">
        <f>IF('申込一覧表（男子）'!W32=0,"",('申込一覧表（男子）'!W32))</f>
        <v/>
      </c>
      <c r="AS32" s="120" t="str">
        <f>IF('申込一覧表（男子）'!X32=0,"",('申込一覧表（男子）'!X32))</f>
        <v/>
      </c>
      <c r="AT32" s="120" t="str">
        <f>IF('申込一覧表（男子）'!Y32=0,"",('申込一覧表（男子）'!Y32))</f>
        <v/>
      </c>
      <c r="AU32" s="120" t="str">
        <f>IF('申込一覧表（男子）'!Z32=0,"",('申込一覧表（男子）'!Z32))</f>
        <v/>
      </c>
      <c r="AV32" s="204"/>
      <c r="AW32" s="205"/>
      <c r="AX32" s="10"/>
      <c r="AY32" s="41" t="str">
        <f t="shared" si="2"/>
        <v/>
      </c>
      <c r="AZ32" s="6" t="str">
        <f t="shared" si="2"/>
        <v/>
      </c>
      <c r="BA32" s="6" t="str">
        <f t="shared" si="2"/>
        <v/>
      </c>
      <c r="BB32" s="6" t="str">
        <f t="shared" si="2"/>
        <v/>
      </c>
      <c r="BC32" s="44" t="str">
        <f>IF($AN32="○",COUNTIF($AN$17:$AN32,"○"),"")</f>
        <v/>
      </c>
      <c r="BD32" s="44" t="str">
        <f>IF($AO32="○",COUNTIF($AO$17:$AO32,"○"),"")</f>
        <v/>
      </c>
      <c r="BE32" s="44" t="str">
        <f>IF($AP32="○",COUNTIF($AP$17:$AP32,"○"),"")</f>
        <v/>
      </c>
      <c r="BF32" s="44" t="str">
        <f>IF($AQ32="○",COUNTIF($AQ$17:$AQ32,"○"),"")</f>
        <v/>
      </c>
      <c r="BG32" s="73" t="str">
        <f>IF($AT32="○",COUNTIF($AT$17:$AT32,"○"),"")</f>
        <v/>
      </c>
      <c r="BH32" s="74" t="str">
        <f>IF($AU32="○",COUNTIF($AU$17:$AU32,"○"),"")</f>
        <v/>
      </c>
      <c r="BI32" s="41" t="str">
        <f t="shared" si="3"/>
        <v/>
      </c>
      <c r="BJ32" s="6" t="str">
        <f t="shared" si="3"/>
        <v/>
      </c>
      <c r="BK32" s="6" t="str">
        <f t="shared" si="3"/>
        <v/>
      </c>
      <c r="BL32" s="6" t="str">
        <f t="shared" si="3"/>
        <v/>
      </c>
      <c r="BM32" s="44" t="str">
        <f>IF($AR32="○",COUNTIF($AR$17:$AR32,"○"),"")</f>
        <v/>
      </c>
      <c r="BN32" s="44" t="str">
        <f>IF($AS32="○",COUNTIF($AS$17:$AS32,"○"),"")</f>
        <v/>
      </c>
      <c r="BO32" s="44" t="str">
        <f>IF($AT32="○",COUNTIF($AT$17:$AT32,"○"),"")</f>
        <v/>
      </c>
      <c r="BP32" s="54" t="str">
        <f>IF($AU32="○",COUNTIF($AU$17:$AU32,"○"),"")</f>
        <v/>
      </c>
      <c r="BQ32" s="73" t="str">
        <f>IF($AT32="○",COUNTIF($AT$17:$AT32,"○"),"")</f>
        <v/>
      </c>
      <c r="BR32" s="74" t="str">
        <f>IF($AU32="○",COUNTIF($AU$17:$AU32,"○"),"")</f>
        <v/>
      </c>
      <c r="BS32" s="4"/>
      <c r="BT32" s="10">
        <v>1</v>
      </c>
      <c r="BU32" s="25" t="str">
        <f>IFERROR(VLOOKUP(1,$C$17:$AA$56,21,FALSE),"")</f>
        <v/>
      </c>
      <c r="BV32" s="25" t="str">
        <f>IFERROR(VLOOKUP(1,$C$17:$AA$56,22,FALSE),"")</f>
        <v/>
      </c>
      <c r="BW32" s="25" t="str">
        <f>IFERROR(VLOOKUP(1,$C$17:$AA$56,24,FALSE),"")</f>
        <v/>
      </c>
      <c r="BX32" s="221">
        <f t="shared" ref="BX32:BX37" si="9">$BV$31</f>
        <v>0</v>
      </c>
      <c r="BY32" s="35"/>
      <c r="BZ32" s="6"/>
      <c r="CA32" s="6"/>
      <c r="CB32" s="10"/>
      <c r="CC32" s="10">
        <v>1</v>
      </c>
      <c r="CD32" s="25" t="str">
        <f>IFERROR(VLOOKUP(1,$Q$17:$AA$56,7,FALSE),"")</f>
        <v/>
      </c>
      <c r="CE32" s="25" t="str">
        <f>IFERROR(VLOOKUP(1,$Q$17:$AA$56,8,FALSE),"")</f>
        <v/>
      </c>
      <c r="CF32" s="25" t="str">
        <f>IFERROR(VLOOKUP(1,$Q$17:$AA$56,10,FALSE),"")</f>
        <v/>
      </c>
      <c r="CG32" s="222">
        <f t="shared" ref="CG32:CG37" si="10">$CE$31</f>
        <v>0</v>
      </c>
    </row>
    <row r="33" spans="1:85" ht="21.95" customHeight="1" thickTop="1" thickBot="1" x14ac:dyDescent="0.2">
      <c r="A33" s="41" t="str">
        <f t="shared" si="0"/>
        <v/>
      </c>
      <c r="B33" s="6" t="str">
        <f t="shared" si="0"/>
        <v/>
      </c>
      <c r="C33" s="6" t="str">
        <f t="shared" si="0"/>
        <v/>
      </c>
      <c r="D33" s="6" t="str">
        <f t="shared" si="0"/>
        <v/>
      </c>
      <c r="E33" s="44" t="str">
        <f>IF($AN33="○",COUNTIF($AN$17:$AN33,"○"),"")</f>
        <v/>
      </c>
      <c r="F33" s="44" t="str">
        <f>IF($AO33="○",COUNTIF($AO$17:$AO33,"○"),"")</f>
        <v/>
      </c>
      <c r="G33" s="44" t="str">
        <f>IF($AP33="○",COUNTIF($AP$17:$AP33,"○"),"")</f>
        <v/>
      </c>
      <c r="H33" s="44" t="str">
        <f>IF($AQ33="○",COUNTIF($AQ$17:$AQ33,"○"),"")</f>
        <v/>
      </c>
      <c r="I33" s="73" t="str">
        <f>IF($AT33="○",COUNTIF($AT$17:$AT33,"○"),"")</f>
        <v/>
      </c>
      <c r="J33" s="74" t="str">
        <f>IF($AU33="○",COUNTIF($AU$17:$AU33,"○"),"")</f>
        <v/>
      </c>
      <c r="K33" s="41" t="str">
        <f t="shared" si="1"/>
        <v/>
      </c>
      <c r="L33" s="6" t="str">
        <f t="shared" si="1"/>
        <v/>
      </c>
      <c r="M33" s="6" t="str">
        <f t="shared" si="1"/>
        <v/>
      </c>
      <c r="N33" s="6" t="str">
        <f t="shared" si="1"/>
        <v/>
      </c>
      <c r="O33" s="44" t="str">
        <f>IF($AR33="○",COUNTIF($AR$17:$AR33,"○"),"")</f>
        <v/>
      </c>
      <c r="P33" s="44" t="str">
        <f>IF($AS33="○",COUNTIF($AS$17:$AS33,"○"),"")</f>
        <v/>
      </c>
      <c r="Q33" s="44" t="str">
        <f>IF($AT33="○",COUNTIF($AT$17:$AT33,"○"),"")</f>
        <v/>
      </c>
      <c r="R33" s="54" t="str">
        <f>IF($AU33="○",COUNTIF($AU$17:$AU33,"○"),"")</f>
        <v/>
      </c>
      <c r="S33" s="73" t="str">
        <f>IF($AT33="○",COUNTIF($AT$17:$AT33,"○"),"")</f>
        <v/>
      </c>
      <c r="T33" s="74" t="str">
        <f>IF($AU33="○",COUNTIF($AU$17:$AU33,"○"),"")</f>
        <v/>
      </c>
      <c r="U33" s="10"/>
      <c r="V33" s="16">
        <v>17</v>
      </c>
      <c r="W33" s="120" t="str">
        <f>IF('申込一覧表（男子）'!$B$33=0,"",('申込一覧表（男子）'!$B$33))</f>
        <v/>
      </c>
      <c r="X33" s="120" t="str">
        <f>IF('申込一覧表（男子）'!C33=0,"",('申込一覧表（男子）'!C33))</f>
        <v/>
      </c>
      <c r="Y33" s="120" t="str">
        <f>IF('申込一覧表（男子）'!D33=0,"",('申込一覧表（男子）'!D33))</f>
        <v/>
      </c>
      <c r="Z33" s="120" t="str">
        <f>IF('申込一覧表（男子）'!E33=0,"",('申込一覧表（男子）'!E33))</f>
        <v/>
      </c>
      <c r="AA33" s="120">
        <f t="shared" si="5"/>
        <v>0</v>
      </c>
      <c r="AB33" s="120" t="str">
        <f>IF('申込一覧表（男子）'!G33=0,"",('申込一覧表（男子）'!G33))</f>
        <v/>
      </c>
      <c r="AC33" s="120" t="str">
        <f>IF('申込一覧表（男子）'!H33=0,"",('申込一覧表（男子）'!H33))</f>
        <v/>
      </c>
      <c r="AD33" s="120" t="str">
        <f>IF('申込一覧表（男子）'!I33=0,"",('申込一覧表（男子）'!I33))</f>
        <v/>
      </c>
      <c r="AE33" s="120" t="str">
        <f>IF('申込一覧表（男子）'!J33=0,"",('申込一覧表（男子）'!J33))</f>
        <v/>
      </c>
      <c r="AF33" s="120" t="str">
        <f>IF('申込一覧表（男子）'!K33=0,"",('申込一覧表（男子）'!K33))</f>
        <v/>
      </c>
      <c r="AG33" s="120" t="str">
        <f>IF('申込一覧表（男子）'!L33=0,"",('申込一覧表（男子）'!L33))</f>
        <v/>
      </c>
      <c r="AH33" s="120" t="str">
        <f>IF('申込一覧表（男子）'!M33=0,"",('申込一覧表（男子）'!M33))</f>
        <v/>
      </c>
      <c r="AI33" s="120" t="str">
        <f>IF('申込一覧表（男子）'!N33=0,"",('申込一覧表（男子）'!N33))</f>
        <v/>
      </c>
      <c r="AJ33" s="120" t="str">
        <f>IF('申込一覧表（男子）'!O33=0,"",('申込一覧表（男子）'!O33))</f>
        <v/>
      </c>
      <c r="AK33" s="120" t="str">
        <f>IF('申込一覧表（男子）'!P33=0,"",('申込一覧表（男子）'!P33))</f>
        <v/>
      </c>
      <c r="AL33" s="120" t="str">
        <f>IF('申込一覧表（男子）'!Q33=0,"",('申込一覧表（男子）'!Q33))</f>
        <v/>
      </c>
      <c r="AM33" s="120" t="str">
        <f>IF('申込一覧表（男子）'!R33=0,"",('申込一覧表（男子）'!R33))</f>
        <v/>
      </c>
      <c r="AN33" s="120" t="str">
        <f>IF('申込一覧表（男子）'!S33=0,"",('申込一覧表（男子）'!S33))</f>
        <v/>
      </c>
      <c r="AO33" s="120" t="str">
        <f>IF('申込一覧表（男子）'!T33=0,"",('申込一覧表（男子）'!T33))</f>
        <v/>
      </c>
      <c r="AP33" s="120" t="str">
        <f>IF('申込一覧表（男子）'!U33=0,"",('申込一覧表（男子）'!U33))</f>
        <v/>
      </c>
      <c r="AQ33" s="120" t="str">
        <f>IF('申込一覧表（男子）'!V33=0,"",('申込一覧表（男子）'!V33))</f>
        <v/>
      </c>
      <c r="AR33" s="120" t="str">
        <f>IF('申込一覧表（男子）'!W33=0,"",('申込一覧表（男子）'!W33))</f>
        <v/>
      </c>
      <c r="AS33" s="120" t="str">
        <f>IF('申込一覧表（男子）'!X33=0,"",('申込一覧表（男子）'!X33))</f>
        <v/>
      </c>
      <c r="AT33" s="120" t="str">
        <f>IF('申込一覧表（男子）'!Y33=0,"",('申込一覧表（男子）'!Y33))</f>
        <v/>
      </c>
      <c r="AU33" s="120" t="str">
        <f>IF('申込一覧表（男子）'!Z33=0,"",('申込一覧表（男子）'!Z33))</f>
        <v/>
      </c>
      <c r="AV33" s="206"/>
      <c r="AW33" s="207"/>
      <c r="AX33" s="10"/>
      <c r="AY33" s="41" t="str">
        <f t="shared" si="2"/>
        <v/>
      </c>
      <c r="AZ33" s="6" t="str">
        <f t="shared" si="2"/>
        <v/>
      </c>
      <c r="BA33" s="6" t="str">
        <f t="shared" si="2"/>
        <v/>
      </c>
      <c r="BB33" s="6" t="str">
        <f t="shared" si="2"/>
        <v/>
      </c>
      <c r="BC33" s="44" t="str">
        <f>IF($AN33="○",COUNTIF($AN$17:$AN33,"○"),"")</f>
        <v/>
      </c>
      <c r="BD33" s="44" t="str">
        <f>IF($AO33="○",COUNTIF($AO$17:$AO33,"○"),"")</f>
        <v/>
      </c>
      <c r="BE33" s="44" t="str">
        <f>IF($AP33="○",COUNTIF($AP$17:$AP33,"○"),"")</f>
        <v/>
      </c>
      <c r="BF33" s="44" t="str">
        <f>IF($AQ33="○",COUNTIF($AQ$17:$AQ33,"○"),"")</f>
        <v/>
      </c>
      <c r="BG33" s="73" t="str">
        <f>IF($AT33="○",COUNTIF($AT$17:$AT33,"○"),"")</f>
        <v/>
      </c>
      <c r="BH33" s="74" t="str">
        <f>IF($AU33="○",COUNTIF($AU$17:$AU33,"○"),"")</f>
        <v/>
      </c>
      <c r="BI33" s="41" t="str">
        <f t="shared" si="3"/>
        <v/>
      </c>
      <c r="BJ33" s="6" t="str">
        <f t="shared" si="3"/>
        <v/>
      </c>
      <c r="BK33" s="6" t="str">
        <f t="shared" si="3"/>
        <v/>
      </c>
      <c r="BL33" s="6" t="str">
        <f t="shared" si="3"/>
        <v/>
      </c>
      <c r="BM33" s="44" t="str">
        <f>IF($AR33="○",COUNTIF($AR$17:$AR33,"○"),"")</f>
        <v/>
      </c>
      <c r="BN33" s="44" t="str">
        <f>IF($AS33="○",COUNTIF($AS$17:$AS33,"○"),"")</f>
        <v/>
      </c>
      <c r="BO33" s="44" t="str">
        <f>IF($AT33="○",COUNTIF($AT$17:$AT33,"○"),"")</f>
        <v/>
      </c>
      <c r="BP33" s="54" t="str">
        <f>IF($AU33="○",COUNTIF($AU$17:$AU33,"○"),"")</f>
        <v/>
      </c>
      <c r="BQ33" s="73" t="str">
        <f>IF($AT33="○",COUNTIF($AT$17:$AT33,"○"),"")</f>
        <v/>
      </c>
      <c r="BR33" s="74" t="str">
        <f>IF($AU33="○",COUNTIF($AU$17:$AU33,"○"),"")</f>
        <v/>
      </c>
      <c r="BS33" s="4"/>
      <c r="BT33" s="10">
        <v>2</v>
      </c>
      <c r="BU33" s="25" t="str">
        <f>IFERROR(VLOOKUP(2,$C$17:$AA$56,21,FALSE),"")</f>
        <v/>
      </c>
      <c r="BV33" s="25" t="str">
        <f>IFERROR(VLOOKUP(2,$C$17:$AA$56,22,FALSE),"")</f>
        <v/>
      </c>
      <c r="BW33" s="25" t="str">
        <f>IFERROR(VLOOKUP(2,$C$17:$AA$56,24,FALSE),"")</f>
        <v/>
      </c>
      <c r="BX33" s="221">
        <f t="shared" si="9"/>
        <v>0</v>
      </c>
      <c r="BY33" s="26"/>
      <c r="BZ33" s="4"/>
      <c r="CA33" s="4"/>
      <c r="CB33" s="10"/>
      <c r="CC33" s="10">
        <v>2</v>
      </c>
      <c r="CD33" s="25" t="str">
        <f>IFERROR(VLOOKUP(2,$Q$17:$AA$56,7,FALSE),"")</f>
        <v/>
      </c>
      <c r="CE33" s="25" t="str">
        <f>IFERROR(VLOOKUP(2,$Q$17:$AA$56,8,FALSE),"")</f>
        <v/>
      </c>
      <c r="CF33" s="25" t="str">
        <f>IFERROR(VLOOKUP(2,$Q$17:$AA$56,10,FALSE),"")</f>
        <v/>
      </c>
      <c r="CG33" s="222">
        <f t="shared" si="10"/>
        <v>0</v>
      </c>
    </row>
    <row r="34" spans="1:85" ht="21.95" customHeight="1" thickTop="1" thickBot="1" x14ac:dyDescent="0.2">
      <c r="A34" s="41" t="str">
        <f t="shared" si="0"/>
        <v/>
      </c>
      <c r="B34" s="6" t="str">
        <f t="shared" si="0"/>
        <v/>
      </c>
      <c r="C34" s="6" t="str">
        <f t="shared" si="0"/>
        <v/>
      </c>
      <c r="D34" s="6" t="str">
        <f t="shared" si="0"/>
        <v/>
      </c>
      <c r="E34" s="44" t="str">
        <f>IF($AN34="○",COUNTIF($AN$17:$AN34,"○"),"")</f>
        <v/>
      </c>
      <c r="F34" s="44" t="str">
        <f>IF($AO34="○",COUNTIF($AO$17:$AO34,"○"),"")</f>
        <v/>
      </c>
      <c r="G34" s="44" t="str">
        <f>IF($AP34="○",COUNTIF($AP$17:$AP34,"○"),"")</f>
        <v/>
      </c>
      <c r="H34" s="44" t="str">
        <f>IF($AQ34="○",COUNTIF($AQ$17:$AQ34,"○"),"")</f>
        <v/>
      </c>
      <c r="I34" s="73" t="str">
        <f>IF($AT34="○",COUNTIF($AT$17:$AT34,"○"),"")</f>
        <v/>
      </c>
      <c r="J34" s="74" t="str">
        <f>IF($AU34="○",COUNTIF($AU$17:$AU34,"○"),"")</f>
        <v/>
      </c>
      <c r="K34" s="41" t="str">
        <f t="shared" si="1"/>
        <v/>
      </c>
      <c r="L34" s="6" t="str">
        <f t="shared" si="1"/>
        <v/>
      </c>
      <c r="M34" s="6" t="str">
        <f t="shared" si="1"/>
        <v/>
      </c>
      <c r="N34" s="6" t="str">
        <f t="shared" si="1"/>
        <v/>
      </c>
      <c r="O34" s="44" t="str">
        <f>IF($AR34="○",COUNTIF($AR$17:$AR34,"○"),"")</f>
        <v/>
      </c>
      <c r="P34" s="44" t="str">
        <f>IF($AS34="○",COUNTIF($AS$17:$AS34,"○"),"")</f>
        <v/>
      </c>
      <c r="Q34" s="44" t="str">
        <f>IF($AT34="○",COUNTIF($AT$17:$AT34,"○"),"")</f>
        <v/>
      </c>
      <c r="R34" s="54" t="str">
        <f>IF($AU34="○",COUNTIF($AU$17:$AU34,"○"),"")</f>
        <v/>
      </c>
      <c r="S34" s="73" t="str">
        <f>IF($AT34="○",COUNTIF($AT$17:$AT34,"○"),"")</f>
        <v/>
      </c>
      <c r="T34" s="74" t="str">
        <f>IF($AU34="○",COUNTIF($AU$17:$AU34,"○"),"")</f>
        <v/>
      </c>
      <c r="U34" s="10"/>
      <c r="V34" s="83">
        <v>18</v>
      </c>
      <c r="W34" s="120" t="str">
        <f>IF('申込一覧表（男子）'!$B$34=0,"",('申込一覧表（男子）'!$B$34))</f>
        <v/>
      </c>
      <c r="X34" s="120" t="str">
        <f>IF('申込一覧表（男子）'!C34=0,"",('申込一覧表（男子）'!C34))</f>
        <v/>
      </c>
      <c r="Y34" s="120" t="str">
        <f>IF('申込一覧表（男子）'!D34=0,"",('申込一覧表（男子）'!D34))</f>
        <v/>
      </c>
      <c r="Z34" s="120" t="str">
        <f>IF('申込一覧表（男子）'!E34=0,"",('申込一覧表（男子）'!E34))</f>
        <v/>
      </c>
      <c r="AA34" s="120">
        <f t="shared" si="5"/>
        <v>0</v>
      </c>
      <c r="AB34" s="120" t="str">
        <f>IF('申込一覧表（男子）'!G34=0,"",('申込一覧表（男子）'!G34))</f>
        <v/>
      </c>
      <c r="AC34" s="120" t="str">
        <f>IF('申込一覧表（男子）'!H34=0,"",('申込一覧表（男子）'!H34))</f>
        <v/>
      </c>
      <c r="AD34" s="120" t="str">
        <f>IF('申込一覧表（男子）'!I34=0,"",('申込一覧表（男子）'!I34))</f>
        <v/>
      </c>
      <c r="AE34" s="120" t="str">
        <f>IF('申込一覧表（男子）'!J34=0,"",('申込一覧表（男子）'!J34))</f>
        <v/>
      </c>
      <c r="AF34" s="120" t="str">
        <f>IF('申込一覧表（男子）'!K34=0,"",('申込一覧表（男子）'!K34))</f>
        <v/>
      </c>
      <c r="AG34" s="120" t="str">
        <f>IF('申込一覧表（男子）'!L34=0,"",('申込一覧表（男子）'!L34))</f>
        <v/>
      </c>
      <c r="AH34" s="120" t="str">
        <f>IF('申込一覧表（男子）'!M34=0,"",('申込一覧表（男子）'!M34))</f>
        <v/>
      </c>
      <c r="AI34" s="120" t="str">
        <f>IF('申込一覧表（男子）'!N34=0,"",('申込一覧表（男子）'!N34))</f>
        <v/>
      </c>
      <c r="AJ34" s="120" t="str">
        <f>IF('申込一覧表（男子）'!O34=0,"",('申込一覧表（男子）'!O34))</f>
        <v/>
      </c>
      <c r="AK34" s="120" t="str">
        <f>IF('申込一覧表（男子）'!P34=0,"",('申込一覧表（男子）'!P34))</f>
        <v/>
      </c>
      <c r="AL34" s="120" t="str">
        <f>IF('申込一覧表（男子）'!Q34=0,"",('申込一覧表（男子）'!Q34))</f>
        <v/>
      </c>
      <c r="AM34" s="120" t="str">
        <f>IF('申込一覧表（男子）'!R34=0,"",('申込一覧表（男子）'!R34))</f>
        <v/>
      </c>
      <c r="AN34" s="120" t="str">
        <f>IF('申込一覧表（男子）'!S34=0,"",('申込一覧表（男子）'!S34))</f>
        <v/>
      </c>
      <c r="AO34" s="120" t="str">
        <f>IF('申込一覧表（男子）'!T34=0,"",('申込一覧表（男子）'!T34))</f>
        <v/>
      </c>
      <c r="AP34" s="120" t="str">
        <f>IF('申込一覧表（男子）'!U34=0,"",('申込一覧表（男子）'!U34))</f>
        <v/>
      </c>
      <c r="AQ34" s="120" t="str">
        <f>IF('申込一覧表（男子）'!V34=0,"",('申込一覧表（男子）'!V34))</f>
        <v/>
      </c>
      <c r="AR34" s="120" t="str">
        <f>IF('申込一覧表（男子）'!W34=0,"",('申込一覧表（男子）'!W34))</f>
        <v/>
      </c>
      <c r="AS34" s="120" t="str">
        <f>IF('申込一覧表（男子）'!X34=0,"",('申込一覧表（男子）'!X34))</f>
        <v/>
      </c>
      <c r="AT34" s="120" t="str">
        <f>IF('申込一覧表（男子）'!Y34=0,"",('申込一覧表（男子）'!Y34))</f>
        <v/>
      </c>
      <c r="AU34" s="120" t="str">
        <f>IF('申込一覧表（男子）'!Z34=0,"",('申込一覧表（男子）'!Z34))</f>
        <v/>
      </c>
      <c r="AV34" s="208"/>
      <c r="AW34" s="209"/>
      <c r="AX34" s="10"/>
      <c r="AY34" s="41" t="str">
        <f t="shared" si="2"/>
        <v/>
      </c>
      <c r="AZ34" s="6" t="str">
        <f t="shared" si="2"/>
        <v/>
      </c>
      <c r="BA34" s="6" t="str">
        <f t="shared" si="2"/>
        <v/>
      </c>
      <c r="BB34" s="6" t="str">
        <f t="shared" si="2"/>
        <v/>
      </c>
      <c r="BC34" s="44" t="str">
        <f>IF($AN34="○",COUNTIF($AN$17:$AN34,"○"),"")</f>
        <v/>
      </c>
      <c r="BD34" s="44" t="str">
        <f>IF($AO34="○",COUNTIF($AO$17:$AO34,"○"),"")</f>
        <v/>
      </c>
      <c r="BE34" s="44" t="str">
        <f>IF($AP34="○",COUNTIF($AP$17:$AP34,"○"),"")</f>
        <v/>
      </c>
      <c r="BF34" s="44" t="str">
        <f>IF($AQ34="○",COUNTIF($AQ$17:$AQ34,"○"),"")</f>
        <v/>
      </c>
      <c r="BG34" s="73" t="str">
        <f>IF($AT34="○",COUNTIF($AT$17:$AT34,"○"),"")</f>
        <v/>
      </c>
      <c r="BH34" s="74" t="str">
        <f>IF($AU34="○",COUNTIF($AU$17:$AU34,"○"),"")</f>
        <v/>
      </c>
      <c r="BI34" s="41" t="str">
        <f t="shared" si="3"/>
        <v/>
      </c>
      <c r="BJ34" s="6" t="str">
        <f t="shared" si="3"/>
        <v/>
      </c>
      <c r="BK34" s="6" t="str">
        <f t="shared" si="3"/>
        <v/>
      </c>
      <c r="BL34" s="6" t="str">
        <f t="shared" si="3"/>
        <v/>
      </c>
      <c r="BM34" s="44" t="str">
        <f>IF($AR34="○",COUNTIF($AR$17:$AR34,"○"),"")</f>
        <v/>
      </c>
      <c r="BN34" s="44" t="str">
        <f>IF($AS34="○",COUNTIF($AS$17:$AS34,"○"),"")</f>
        <v/>
      </c>
      <c r="BO34" s="44" t="str">
        <f>IF($AT34="○",COUNTIF($AT$17:$AT34,"○"),"")</f>
        <v/>
      </c>
      <c r="BP34" s="54" t="str">
        <f>IF($AU34="○",COUNTIF($AU$17:$AU34,"○"),"")</f>
        <v/>
      </c>
      <c r="BQ34" s="73" t="str">
        <f>IF($AT34="○",COUNTIF($AT$17:$AT34,"○"),"")</f>
        <v/>
      </c>
      <c r="BR34" s="74" t="str">
        <f>IF($AU34="○",COUNTIF($AU$17:$AU34,"○"),"")</f>
        <v/>
      </c>
      <c r="BS34" s="4"/>
      <c r="BT34" s="10">
        <v>3</v>
      </c>
      <c r="BU34" s="25" t="str">
        <f>IFERROR(VLOOKUP(3,$C$17:$AA$56,21,FALSE),"")</f>
        <v/>
      </c>
      <c r="BV34" s="25" t="str">
        <f>IFERROR(VLOOKUP(3,$C$17:$AA$56,22,FALSE),"")</f>
        <v/>
      </c>
      <c r="BW34" s="25" t="str">
        <f>IFERROR(VLOOKUP(3,$C$17:$AA$56,24,FALSE),"")</f>
        <v/>
      </c>
      <c r="BX34" s="221">
        <f t="shared" si="9"/>
        <v>0</v>
      </c>
      <c r="BY34" s="26"/>
      <c r="BZ34" s="4"/>
      <c r="CA34" s="4"/>
      <c r="CB34" s="10"/>
      <c r="CC34" s="10">
        <v>3</v>
      </c>
      <c r="CD34" s="25" t="str">
        <f>IFERROR(VLOOKUP(3,$Q$17:$AA$56,7,FALSE),"")</f>
        <v/>
      </c>
      <c r="CE34" s="25" t="str">
        <f>IFERROR(VLOOKUP(3,$Q$17:$AA$56,8,FALSE),"")</f>
        <v/>
      </c>
      <c r="CF34" s="25" t="str">
        <f>IFERROR(VLOOKUP(3,$Q$17:$AA$56,10,FALSE),"")</f>
        <v/>
      </c>
      <c r="CG34" s="222">
        <f t="shared" si="10"/>
        <v>0</v>
      </c>
    </row>
    <row r="35" spans="1:85" ht="21.95" customHeight="1" thickTop="1" thickBot="1" x14ac:dyDescent="0.2">
      <c r="A35" s="41" t="str">
        <f t="shared" si="0"/>
        <v/>
      </c>
      <c r="B35" s="6" t="str">
        <f t="shared" si="0"/>
        <v/>
      </c>
      <c r="C35" s="6" t="str">
        <f t="shared" si="0"/>
        <v/>
      </c>
      <c r="D35" s="6" t="str">
        <f t="shared" si="0"/>
        <v/>
      </c>
      <c r="E35" s="44" t="str">
        <f>IF($AN35="○",COUNTIF($AN$17:$AN35,"○"),"")</f>
        <v/>
      </c>
      <c r="F35" s="44" t="str">
        <f>IF($AO35="○",COUNTIF($AO$17:$AO35,"○"),"")</f>
        <v/>
      </c>
      <c r="G35" s="44" t="str">
        <f>IF($AP35="○",COUNTIF($AP$17:$AP35,"○"),"")</f>
        <v/>
      </c>
      <c r="H35" s="44" t="str">
        <f>IF($AQ35="○",COUNTIF($AQ$17:$AQ35,"○"),"")</f>
        <v/>
      </c>
      <c r="I35" s="73" t="str">
        <f>IF($AT35="○",COUNTIF($AT$17:$AT35,"○"),"")</f>
        <v/>
      </c>
      <c r="J35" s="74" t="str">
        <f>IF($AU35="○",COUNTIF($AU$17:$AU35,"○"),"")</f>
        <v/>
      </c>
      <c r="K35" s="41" t="str">
        <f t="shared" si="1"/>
        <v/>
      </c>
      <c r="L35" s="6" t="str">
        <f t="shared" si="1"/>
        <v/>
      </c>
      <c r="M35" s="6" t="str">
        <f t="shared" si="1"/>
        <v/>
      </c>
      <c r="N35" s="6" t="str">
        <f t="shared" si="1"/>
        <v/>
      </c>
      <c r="O35" s="44" t="str">
        <f>IF($AR35="○",COUNTIF($AR$17:$AR35,"○"),"")</f>
        <v/>
      </c>
      <c r="P35" s="44" t="str">
        <f>IF($AS35="○",COUNTIF($AS$17:$AS35,"○"),"")</f>
        <v/>
      </c>
      <c r="Q35" s="44" t="str">
        <f>IF($AT35="○",COUNTIF($AT$17:$AT35,"○"),"")</f>
        <v/>
      </c>
      <c r="R35" s="54" t="str">
        <f>IF($AU35="○",COUNTIF($AU$17:$AU35,"○"),"")</f>
        <v/>
      </c>
      <c r="S35" s="73" t="str">
        <f>IF($AT35="○",COUNTIF($AT$17:$AT35,"○"),"")</f>
        <v/>
      </c>
      <c r="T35" s="74" t="str">
        <f>IF($AU35="○",COUNTIF($AU$17:$AU35,"○"),"")</f>
        <v/>
      </c>
      <c r="U35" s="10"/>
      <c r="V35" s="14">
        <v>19</v>
      </c>
      <c r="W35" s="120" t="str">
        <f>IF('申込一覧表（男子）'!$B$35=0,"",('申込一覧表（男子）'!$B$35))</f>
        <v/>
      </c>
      <c r="X35" s="120" t="str">
        <f>IF('申込一覧表（男子）'!C35=0,"",('申込一覧表（男子）'!C35))</f>
        <v/>
      </c>
      <c r="Y35" s="120" t="str">
        <f>IF('申込一覧表（男子）'!D35=0,"",('申込一覧表（男子）'!D35))</f>
        <v/>
      </c>
      <c r="Z35" s="120" t="str">
        <f>IF('申込一覧表（男子）'!E35=0,"",('申込一覧表（男子）'!E35))</f>
        <v/>
      </c>
      <c r="AA35" s="120">
        <f t="shared" si="5"/>
        <v>0</v>
      </c>
      <c r="AB35" s="120" t="str">
        <f>IF('申込一覧表（男子）'!G35=0,"",('申込一覧表（男子）'!G35))</f>
        <v/>
      </c>
      <c r="AC35" s="120" t="str">
        <f>IF('申込一覧表（男子）'!H35=0,"",('申込一覧表（男子）'!H35))</f>
        <v/>
      </c>
      <c r="AD35" s="120" t="str">
        <f>IF('申込一覧表（男子）'!I35=0,"",('申込一覧表（男子）'!I35))</f>
        <v/>
      </c>
      <c r="AE35" s="120" t="str">
        <f>IF('申込一覧表（男子）'!J35=0,"",('申込一覧表（男子）'!J35))</f>
        <v/>
      </c>
      <c r="AF35" s="120" t="str">
        <f>IF('申込一覧表（男子）'!K35=0,"",('申込一覧表（男子）'!K35))</f>
        <v/>
      </c>
      <c r="AG35" s="120" t="str">
        <f>IF('申込一覧表（男子）'!L35=0,"",('申込一覧表（男子）'!L35))</f>
        <v/>
      </c>
      <c r="AH35" s="120" t="str">
        <f>IF('申込一覧表（男子）'!M35=0,"",('申込一覧表（男子）'!M35))</f>
        <v/>
      </c>
      <c r="AI35" s="120" t="str">
        <f>IF('申込一覧表（男子）'!N35=0,"",('申込一覧表（男子）'!N35))</f>
        <v/>
      </c>
      <c r="AJ35" s="120" t="str">
        <f>IF('申込一覧表（男子）'!O35=0,"",('申込一覧表（男子）'!O35))</f>
        <v/>
      </c>
      <c r="AK35" s="120" t="str">
        <f>IF('申込一覧表（男子）'!P35=0,"",('申込一覧表（男子）'!P35))</f>
        <v/>
      </c>
      <c r="AL35" s="120" t="str">
        <f>IF('申込一覧表（男子）'!Q35=0,"",('申込一覧表（男子）'!Q35))</f>
        <v/>
      </c>
      <c r="AM35" s="120" t="str">
        <f>IF('申込一覧表（男子）'!R35=0,"",('申込一覧表（男子）'!R35))</f>
        <v/>
      </c>
      <c r="AN35" s="120" t="str">
        <f>IF('申込一覧表（男子）'!S35=0,"",('申込一覧表（男子）'!S35))</f>
        <v/>
      </c>
      <c r="AO35" s="120" t="str">
        <f>IF('申込一覧表（男子）'!T35=0,"",('申込一覧表（男子）'!T35))</f>
        <v/>
      </c>
      <c r="AP35" s="120" t="str">
        <f>IF('申込一覧表（男子）'!U35=0,"",('申込一覧表（男子）'!U35))</f>
        <v/>
      </c>
      <c r="AQ35" s="120" t="str">
        <f>IF('申込一覧表（男子）'!V35=0,"",('申込一覧表（男子）'!V35))</f>
        <v/>
      </c>
      <c r="AR35" s="120" t="str">
        <f>IF('申込一覧表（男子）'!W35=0,"",('申込一覧表（男子）'!W35))</f>
        <v/>
      </c>
      <c r="AS35" s="120" t="str">
        <f>IF('申込一覧表（男子）'!X35=0,"",('申込一覧表（男子）'!X35))</f>
        <v/>
      </c>
      <c r="AT35" s="120" t="str">
        <f>IF('申込一覧表（男子）'!Y35=0,"",('申込一覧表（男子）'!Y35))</f>
        <v/>
      </c>
      <c r="AU35" s="120" t="str">
        <f>IF('申込一覧表（男子）'!Z35=0,"",('申込一覧表（男子）'!Z35))</f>
        <v/>
      </c>
      <c r="AV35" s="204"/>
      <c r="AW35" s="205"/>
      <c r="AX35" s="10"/>
      <c r="AY35" s="41" t="str">
        <f t="shared" si="2"/>
        <v/>
      </c>
      <c r="AZ35" s="6" t="str">
        <f t="shared" si="2"/>
        <v/>
      </c>
      <c r="BA35" s="6" t="str">
        <f t="shared" si="2"/>
        <v/>
      </c>
      <c r="BB35" s="6" t="str">
        <f t="shared" si="2"/>
        <v/>
      </c>
      <c r="BC35" s="44" t="str">
        <f>IF($AN35="○",COUNTIF($AN$17:$AN35,"○"),"")</f>
        <v/>
      </c>
      <c r="BD35" s="44" t="str">
        <f>IF($AO35="○",COUNTIF($AO$17:$AO35,"○"),"")</f>
        <v/>
      </c>
      <c r="BE35" s="44" t="str">
        <f>IF($AP35="○",COUNTIF($AP$17:$AP35,"○"),"")</f>
        <v/>
      </c>
      <c r="BF35" s="44" t="str">
        <f>IF($AQ35="○",COUNTIF($AQ$17:$AQ35,"○"),"")</f>
        <v/>
      </c>
      <c r="BG35" s="73" t="str">
        <f>IF($AT35="○",COUNTIF($AT$17:$AT35,"○"),"")</f>
        <v/>
      </c>
      <c r="BH35" s="74" t="str">
        <f>IF($AU35="○",COUNTIF($AU$17:$AU35,"○"),"")</f>
        <v/>
      </c>
      <c r="BI35" s="41" t="str">
        <f t="shared" si="3"/>
        <v/>
      </c>
      <c r="BJ35" s="6" t="str">
        <f t="shared" si="3"/>
        <v/>
      </c>
      <c r="BK35" s="6" t="str">
        <f t="shared" si="3"/>
        <v/>
      </c>
      <c r="BL35" s="6" t="str">
        <f t="shared" si="3"/>
        <v/>
      </c>
      <c r="BM35" s="44" t="str">
        <f>IF($AR35="○",COUNTIF($AR$17:$AR35,"○"),"")</f>
        <v/>
      </c>
      <c r="BN35" s="44" t="str">
        <f>IF($AS35="○",COUNTIF($AS$17:$AS35,"○"),"")</f>
        <v/>
      </c>
      <c r="BO35" s="44" t="str">
        <f>IF($AT35="○",COUNTIF($AT$17:$AT35,"○"),"")</f>
        <v/>
      </c>
      <c r="BP35" s="54" t="str">
        <f>IF($AU35="○",COUNTIF($AU$17:$AU35,"○"),"")</f>
        <v/>
      </c>
      <c r="BQ35" s="73" t="str">
        <f>IF($AT35="○",COUNTIF($AT$17:$AT35,"○"),"")</f>
        <v/>
      </c>
      <c r="BR35" s="74" t="str">
        <f>IF($AU35="○",COUNTIF($AU$17:$AU35,"○"),"")</f>
        <v/>
      </c>
      <c r="BS35" s="10"/>
      <c r="BT35" s="10">
        <v>4</v>
      </c>
      <c r="BU35" s="25" t="str">
        <f>IFERROR(VLOOKUP(4,$C$17:$AA$56,21,FALSE),"")</f>
        <v/>
      </c>
      <c r="BV35" s="25" t="str">
        <f>IFERROR(VLOOKUP(4,$C$17:$AA$56,22,FALSE),"")</f>
        <v/>
      </c>
      <c r="BW35" s="25" t="str">
        <f>IFERROR(VLOOKUP(4,$C$17:$AA$56,24,FALSE),"")</f>
        <v/>
      </c>
      <c r="BX35" s="221">
        <f t="shared" si="9"/>
        <v>0</v>
      </c>
      <c r="BY35" s="26"/>
      <c r="BZ35" s="4"/>
      <c r="CA35" s="4"/>
      <c r="CB35" s="10"/>
      <c r="CC35" s="10">
        <v>4</v>
      </c>
      <c r="CD35" s="25" t="str">
        <f>IFERROR(VLOOKUP(4,$Q$17:$AA$56,7,FALSE),"")</f>
        <v/>
      </c>
      <c r="CE35" s="25" t="str">
        <f>IFERROR(VLOOKUP(4,$Q$17:$AA$56,8,FALSE),"")</f>
        <v/>
      </c>
      <c r="CF35" s="25" t="str">
        <f>IFERROR(VLOOKUP(4,$Q$17:$AA$56,10,FALSE),"")</f>
        <v/>
      </c>
      <c r="CG35" s="222">
        <f t="shared" si="10"/>
        <v>0</v>
      </c>
    </row>
    <row r="36" spans="1:85" ht="21.95" customHeight="1" thickTop="1" thickBot="1" x14ac:dyDescent="0.2">
      <c r="A36" s="41" t="str">
        <f t="shared" si="0"/>
        <v/>
      </c>
      <c r="B36" s="6" t="str">
        <f t="shared" si="0"/>
        <v/>
      </c>
      <c r="C36" s="6" t="str">
        <f t="shared" si="0"/>
        <v/>
      </c>
      <c r="D36" s="6" t="str">
        <f t="shared" si="0"/>
        <v/>
      </c>
      <c r="E36" s="44" t="str">
        <f>IF($AN36="○",COUNTIF($AN$17:$AN36,"○"),"")</f>
        <v/>
      </c>
      <c r="F36" s="44" t="str">
        <f>IF($AO36="○",COUNTIF($AO$17:$AO36,"○"),"")</f>
        <v/>
      </c>
      <c r="G36" s="44" t="str">
        <f>IF($AP36="○",COUNTIF($AP$17:$AP36,"○"),"")</f>
        <v/>
      </c>
      <c r="H36" s="44" t="str">
        <f>IF($AQ36="○",COUNTIF($AQ$17:$AQ36,"○"),"")</f>
        <v/>
      </c>
      <c r="I36" s="73" t="str">
        <f>IF($AT36="○",COUNTIF($AT$17:$AT36,"○"),"")</f>
        <v/>
      </c>
      <c r="J36" s="74" t="str">
        <f>IF($AU36="○",COUNTIF($AU$17:$AU36,"○"),"")</f>
        <v/>
      </c>
      <c r="K36" s="41" t="str">
        <f t="shared" si="1"/>
        <v/>
      </c>
      <c r="L36" s="6" t="str">
        <f t="shared" si="1"/>
        <v/>
      </c>
      <c r="M36" s="6" t="str">
        <f t="shared" si="1"/>
        <v/>
      </c>
      <c r="N36" s="6" t="str">
        <f t="shared" si="1"/>
        <v/>
      </c>
      <c r="O36" s="44" t="str">
        <f>IF($AR36="○",COUNTIF($AR$17:$AR36,"○"),"")</f>
        <v/>
      </c>
      <c r="P36" s="44" t="str">
        <f>IF($AS36="○",COUNTIF($AS$17:$AS36,"○"),"")</f>
        <v/>
      </c>
      <c r="Q36" s="44" t="str">
        <f>IF($AT36="○",COUNTIF($AT$17:$AT36,"○"),"")</f>
        <v/>
      </c>
      <c r="R36" s="54" t="str">
        <f>IF($AU36="○",COUNTIF($AU$17:$AU36,"○"),"")</f>
        <v/>
      </c>
      <c r="S36" s="73" t="str">
        <f>IF($AT36="○",COUNTIF($AT$17:$AT36,"○"),"")</f>
        <v/>
      </c>
      <c r="T36" s="74" t="str">
        <f>IF($AU36="○",COUNTIF($AU$17:$AU36,"○"),"")</f>
        <v/>
      </c>
      <c r="U36" s="10"/>
      <c r="V36" s="15">
        <v>20</v>
      </c>
      <c r="W36" s="120" t="str">
        <f>IF('申込一覧表（男子）'!$B$36=0,"",('申込一覧表（男子）'!$B$36))</f>
        <v/>
      </c>
      <c r="X36" s="120" t="str">
        <f>IF('申込一覧表（男子）'!C36=0,"",('申込一覧表（男子）'!C36))</f>
        <v/>
      </c>
      <c r="Y36" s="120" t="str">
        <f>IF('申込一覧表（男子）'!D36=0,"",('申込一覧表（男子）'!D36))</f>
        <v/>
      </c>
      <c r="Z36" s="120" t="str">
        <f>IF('申込一覧表（男子）'!E36=0,"",('申込一覧表（男子）'!E36))</f>
        <v/>
      </c>
      <c r="AA36" s="120">
        <f t="shared" si="5"/>
        <v>0</v>
      </c>
      <c r="AB36" s="120" t="str">
        <f>IF('申込一覧表（男子）'!G36=0,"",('申込一覧表（男子）'!G36))</f>
        <v/>
      </c>
      <c r="AC36" s="120" t="str">
        <f>IF('申込一覧表（男子）'!H36=0,"",('申込一覧表（男子）'!H36))</f>
        <v/>
      </c>
      <c r="AD36" s="120" t="str">
        <f>IF('申込一覧表（男子）'!I36=0,"",('申込一覧表（男子）'!I36))</f>
        <v/>
      </c>
      <c r="AE36" s="120" t="str">
        <f>IF('申込一覧表（男子）'!J36=0,"",('申込一覧表（男子）'!J36))</f>
        <v/>
      </c>
      <c r="AF36" s="120" t="str">
        <f>IF('申込一覧表（男子）'!K36=0,"",('申込一覧表（男子）'!K36))</f>
        <v/>
      </c>
      <c r="AG36" s="120" t="str">
        <f>IF('申込一覧表（男子）'!L36=0,"",('申込一覧表（男子）'!L36))</f>
        <v/>
      </c>
      <c r="AH36" s="120" t="str">
        <f>IF('申込一覧表（男子）'!M36=0,"",('申込一覧表（男子）'!M36))</f>
        <v/>
      </c>
      <c r="AI36" s="120" t="str">
        <f>IF('申込一覧表（男子）'!N36=0,"",('申込一覧表（男子）'!N36))</f>
        <v/>
      </c>
      <c r="AJ36" s="120" t="str">
        <f>IF('申込一覧表（男子）'!O36=0,"",('申込一覧表（男子）'!O36))</f>
        <v/>
      </c>
      <c r="AK36" s="120" t="str">
        <f>IF('申込一覧表（男子）'!P36=0,"",('申込一覧表（男子）'!P36))</f>
        <v/>
      </c>
      <c r="AL36" s="120" t="str">
        <f>IF('申込一覧表（男子）'!Q36=0,"",('申込一覧表（男子）'!Q36))</f>
        <v/>
      </c>
      <c r="AM36" s="120" t="str">
        <f>IF('申込一覧表（男子）'!R36=0,"",('申込一覧表（男子）'!R36))</f>
        <v/>
      </c>
      <c r="AN36" s="120" t="str">
        <f>IF('申込一覧表（男子）'!S36=0,"",('申込一覧表（男子）'!S36))</f>
        <v/>
      </c>
      <c r="AO36" s="120" t="str">
        <f>IF('申込一覧表（男子）'!T36=0,"",('申込一覧表（男子）'!T36))</f>
        <v/>
      </c>
      <c r="AP36" s="120" t="str">
        <f>IF('申込一覧表（男子）'!U36=0,"",('申込一覧表（男子）'!U36))</f>
        <v/>
      </c>
      <c r="AQ36" s="120" t="str">
        <f>IF('申込一覧表（男子）'!V36=0,"",('申込一覧表（男子）'!V36))</f>
        <v/>
      </c>
      <c r="AR36" s="120" t="str">
        <f>IF('申込一覧表（男子）'!W36=0,"",('申込一覧表（男子）'!W36))</f>
        <v/>
      </c>
      <c r="AS36" s="120" t="str">
        <f>IF('申込一覧表（男子）'!X36=0,"",('申込一覧表（男子）'!X36))</f>
        <v/>
      </c>
      <c r="AT36" s="120" t="str">
        <f>IF('申込一覧表（男子）'!Y36=0,"",('申込一覧表（男子）'!Y36))</f>
        <v/>
      </c>
      <c r="AU36" s="120" t="str">
        <f>IF('申込一覧表（男子）'!Z36=0,"",('申込一覧表（男子）'!Z36))</f>
        <v/>
      </c>
      <c r="AV36" s="204"/>
      <c r="AW36" s="205"/>
      <c r="AX36" s="10"/>
      <c r="AY36" s="41" t="str">
        <f t="shared" si="2"/>
        <v/>
      </c>
      <c r="AZ36" s="6" t="str">
        <f t="shared" si="2"/>
        <v/>
      </c>
      <c r="BA36" s="6" t="str">
        <f t="shared" si="2"/>
        <v/>
      </c>
      <c r="BB36" s="6" t="str">
        <f t="shared" si="2"/>
        <v/>
      </c>
      <c r="BC36" s="44" t="str">
        <f>IF($AN36="○",COUNTIF($AN$17:$AN36,"○"),"")</f>
        <v/>
      </c>
      <c r="BD36" s="44" t="str">
        <f>IF($AO36="○",COUNTIF($AO$17:$AO36,"○"),"")</f>
        <v/>
      </c>
      <c r="BE36" s="44" t="str">
        <f>IF($AP36="○",COUNTIF($AP$17:$AP36,"○"),"")</f>
        <v/>
      </c>
      <c r="BF36" s="44" t="str">
        <f>IF($AQ36="○",COUNTIF($AQ$17:$AQ36,"○"),"")</f>
        <v/>
      </c>
      <c r="BG36" s="73" t="str">
        <f>IF($AT36="○",COUNTIF($AT$17:$AT36,"○"),"")</f>
        <v/>
      </c>
      <c r="BH36" s="74" t="str">
        <f>IF($AU36="○",COUNTIF($AU$17:$AU36,"○"),"")</f>
        <v/>
      </c>
      <c r="BI36" s="41" t="str">
        <f t="shared" si="3"/>
        <v/>
      </c>
      <c r="BJ36" s="6" t="str">
        <f t="shared" si="3"/>
        <v/>
      </c>
      <c r="BK36" s="6" t="str">
        <f t="shared" si="3"/>
        <v/>
      </c>
      <c r="BL36" s="6" t="str">
        <f t="shared" si="3"/>
        <v/>
      </c>
      <c r="BM36" s="44" t="str">
        <f>IF($AR36="○",COUNTIF($AR$17:$AR36,"○"),"")</f>
        <v/>
      </c>
      <c r="BN36" s="44" t="str">
        <f>IF($AS36="○",COUNTIF($AS$17:$AS36,"○"),"")</f>
        <v/>
      </c>
      <c r="BO36" s="44" t="str">
        <f>IF($AT36="○",COUNTIF($AT$17:$AT36,"○"),"")</f>
        <v/>
      </c>
      <c r="BP36" s="54" t="str">
        <f>IF($AU36="○",COUNTIF($AU$17:$AU36,"○"),"")</f>
        <v/>
      </c>
      <c r="BQ36" s="73" t="str">
        <f>IF($AT36="○",COUNTIF($AT$17:$AT36,"○"),"")</f>
        <v/>
      </c>
      <c r="BR36" s="74" t="str">
        <f>IF($AU36="○",COUNTIF($AU$17:$AU36,"○"),"")</f>
        <v/>
      </c>
      <c r="BS36" s="10"/>
      <c r="BT36" s="10">
        <v>5</v>
      </c>
      <c r="BU36" s="25" t="str">
        <f>IFERROR(VLOOKUP(5,$C$17:$AA$56,21,FALSE),"")</f>
        <v/>
      </c>
      <c r="BV36" s="25" t="str">
        <f>IFERROR(VLOOKUP(5,$C$17:$AA$56,22,FALSE),"")</f>
        <v/>
      </c>
      <c r="BW36" s="25" t="str">
        <f>IFERROR(VLOOKUP(5,$C$17:$AA$56,24,FALSE),"")</f>
        <v/>
      </c>
      <c r="BX36" s="221">
        <f t="shared" si="9"/>
        <v>0</v>
      </c>
      <c r="BY36" s="26"/>
      <c r="BZ36" s="4"/>
      <c r="CA36" s="4"/>
      <c r="CB36" s="10"/>
      <c r="CC36" s="10">
        <v>5</v>
      </c>
      <c r="CD36" s="25" t="str">
        <f>IFERROR(VLOOKUP(5,$Q$17:$AA$56,7,FALSE),"")</f>
        <v/>
      </c>
      <c r="CE36" s="25" t="str">
        <f>IFERROR(VLOOKUP(5,$Q$17:$AA$56,8,FALSE),"")</f>
        <v/>
      </c>
      <c r="CF36" s="25" t="str">
        <f>IFERROR(VLOOKUP(5,$Q$17:$AA$56,10,FALSE),"")</f>
        <v/>
      </c>
      <c r="CG36" s="222">
        <f t="shared" si="10"/>
        <v>0</v>
      </c>
    </row>
    <row r="37" spans="1:85" ht="21.95" customHeight="1" thickTop="1" thickBot="1" x14ac:dyDescent="0.2">
      <c r="A37" s="41" t="str">
        <f t="shared" si="0"/>
        <v/>
      </c>
      <c r="B37" s="6" t="str">
        <f t="shared" si="0"/>
        <v/>
      </c>
      <c r="C37" s="6" t="str">
        <f t="shared" si="0"/>
        <v/>
      </c>
      <c r="D37" s="6" t="str">
        <f t="shared" si="0"/>
        <v/>
      </c>
      <c r="E37" s="44" t="str">
        <f>IF($AN37="○",COUNTIF($AN$17:$AN37,"○"),"")</f>
        <v/>
      </c>
      <c r="F37" s="44" t="str">
        <f>IF($AO37="○",COUNTIF($AO$17:$AO37,"○"),"")</f>
        <v/>
      </c>
      <c r="G37" s="44" t="str">
        <f>IF($AP37="○",COUNTIF($AP$17:$AP37,"○"),"")</f>
        <v/>
      </c>
      <c r="H37" s="44" t="str">
        <f>IF($AQ37="○",COUNTIF($AQ$17:$AQ37,"○"),"")</f>
        <v/>
      </c>
      <c r="I37" s="73" t="str">
        <f>IF($AT37="○",COUNTIF($AT$17:$AT37,"○"),"")</f>
        <v/>
      </c>
      <c r="J37" s="74" t="str">
        <f>IF($AU37="○",COUNTIF($AU$17:$AU37,"○"),"")</f>
        <v/>
      </c>
      <c r="K37" s="41" t="str">
        <f t="shared" si="1"/>
        <v/>
      </c>
      <c r="L37" s="6" t="str">
        <f t="shared" si="1"/>
        <v/>
      </c>
      <c r="M37" s="6" t="str">
        <f t="shared" si="1"/>
        <v/>
      </c>
      <c r="N37" s="6" t="str">
        <f t="shared" si="1"/>
        <v/>
      </c>
      <c r="O37" s="44" t="str">
        <f>IF($AR37="○",COUNTIF($AR$17:$AR37,"○"),"")</f>
        <v/>
      </c>
      <c r="P37" s="44" t="str">
        <f>IF($AS37="○",COUNTIF($AS$17:$AS37,"○"),"")</f>
        <v/>
      </c>
      <c r="Q37" s="44" t="str">
        <f>IF($AT37="○",COUNTIF($AT$17:$AT37,"○"),"")</f>
        <v/>
      </c>
      <c r="R37" s="54" t="str">
        <f>IF($AU37="○",COUNTIF($AU$17:$AU37,"○"),"")</f>
        <v/>
      </c>
      <c r="S37" s="73" t="str">
        <f>IF($AT37="○",COUNTIF($AT$17:$AT37,"○"),"")</f>
        <v/>
      </c>
      <c r="T37" s="74" t="str">
        <f>IF($AU37="○",COUNTIF($AU$17:$AU37,"○"),"")</f>
        <v/>
      </c>
      <c r="U37" s="10"/>
      <c r="V37" s="14">
        <v>21</v>
      </c>
      <c r="W37" s="120" t="str">
        <f>IF('申込一覧表（男子）'!$B$37=0,"",('申込一覧表（男子）'!$B$37))</f>
        <v/>
      </c>
      <c r="X37" s="120" t="str">
        <f>IF('申込一覧表（男子）'!C37=0,"",('申込一覧表（男子）'!C37))</f>
        <v/>
      </c>
      <c r="Y37" s="120" t="str">
        <f>IF('申込一覧表（男子）'!D37=0,"",('申込一覧表（男子）'!D37))</f>
        <v/>
      </c>
      <c r="Z37" s="120" t="str">
        <f>IF('申込一覧表（男子）'!E37=0,"",('申込一覧表（男子）'!E37))</f>
        <v/>
      </c>
      <c r="AA37" s="120">
        <f t="shared" si="5"/>
        <v>0</v>
      </c>
      <c r="AB37" s="120" t="str">
        <f>IF('申込一覧表（男子）'!G37=0,"",('申込一覧表（男子）'!G37))</f>
        <v/>
      </c>
      <c r="AC37" s="120" t="str">
        <f>IF('申込一覧表（男子）'!H37=0,"",('申込一覧表（男子）'!H37))</f>
        <v/>
      </c>
      <c r="AD37" s="120" t="str">
        <f>IF('申込一覧表（男子）'!I37=0,"",('申込一覧表（男子）'!I37))</f>
        <v/>
      </c>
      <c r="AE37" s="120" t="str">
        <f>IF('申込一覧表（男子）'!J37=0,"",('申込一覧表（男子）'!J37))</f>
        <v/>
      </c>
      <c r="AF37" s="120" t="str">
        <f>IF('申込一覧表（男子）'!K37=0,"",('申込一覧表（男子）'!K37))</f>
        <v/>
      </c>
      <c r="AG37" s="120" t="str">
        <f>IF('申込一覧表（男子）'!L37=0,"",('申込一覧表（男子）'!L37))</f>
        <v/>
      </c>
      <c r="AH37" s="120" t="str">
        <f>IF('申込一覧表（男子）'!M37=0,"",('申込一覧表（男子）'!M37))</f>
        <v/>
      </c>
      <c r="AI37" s="120" t="str">
        <f>IF('申込一覧表（男子）'!N37=0,"",('申込一覧表（男子）'!N37))</f>
        <v/>
      </c>
      <c r="AJ37" s="120" t="str">
        <f>IF('申込一覧表（男子）'!O37=0,"",('申込一覧表（男子）'!O37))</f>
        <v/>
      </c>
      <c r="AK37" s="120" t="str">
        <f>IF('申込一覧表（男子）'!P37=0,"",('申込一覧表（男子）'!P37))</f>
        <v/>
      </c>
      <c r="AL37" s="120" t="str">
        <f>IF('申込一覧表（男子）'!Q37=0,"",('申込一覧表（男子）'!Q37))</f>
        <v/>
      </c>
      <c r="AM37" s="120" t="str">
        <f>IF('申込一覧表（男子）'!R37=0,"",('申込一覧表（男子）'!R37))</f>
        <v/>
      </c>
      <c r="AN37" s="120" t="str">
        <f>IF('申込一覧表（男子）'!S37=0,"",('申込一覧表（男子）'!S37))</f>
        <v/>
      </c>
      <c r="AO37" s="120" t="str">
        <f>IF('申込一覧表（男子）'!T37=0,"",('申込一覧表（男子）'!T37))</f>
        <v/>
      </c>
      <c r="AP37" s="120" t="str">
        <f>IF('申込一覧表（男子）'!U37=0,"",('申込一覧表（男子）'!U37))</f>
        <v/>
      </c>
      <c r="AQ37" s="120" t="str">
        <f>IF('申込一覧表（男子）'!V37=0,"",('申込一覧表（男子）'!V37))</f>
        <v/>
      </c>
      <c r="AR37" s="120" t="str">
        <f>IF('申込一覧表（男子）'!W37=0,"",('申込一覧表（男子）'!W37))</f>
        <v/>
      </c>
      <c r="AS37" s="120" t="str">
        <f>IF('申込一覧表（男子）'!X37=0,"",('申込一覧表（男子）'!X37))</f>
        <v/>
      </c>
      <c r="AT37" s="120" t="str">
        <f>IF('申込一覧表（男子）'!Y37=0,"",('申込一覧表（男子）'!Y37))</f>
        <v/>
      </c>
      <c r="AU37" s="120" t="str">
        <f>IF('申込一覧表（男子）'!Z37=0,"",('申込一覧表（男子）'!Z37))</f>
        <v/>
      </c>
      <c r="AV37" s="204"/>
      <c r="AW37" s="205"/>
      <c r="AX37" s="10"/>
      <c r="AY37" s="41" t="str">
        <f t="shared" si="2"/>
        <v/>
      </c>
      <c r="AZ37" s="6" t="str">
        <f t="shared" si="2"/>
        <v/>
      </c>
      <c r="BA37" s="6" t="str">
        <f t="shared" si="2"/>
        <v/>
      </c>
      <c r="BB37" s="6" t="str">
        <f t="shared" si="2"/>
        <v/>
      </c>
      <c r="BC37" s="44" t="str">
        <f>IF($AN37="○",COUNTIF($AN$17:$AN37,"○"),"")</f>
        <v/>
      </c>
      <c r="BD37" s="44" t="str">
        <f>IF($AO37="○",COUNTIF($AO$17:$AO37,"○"),"")</f>
        <v/>
      </c>
      <c r="BE37" s="44" t="str">
        <f>IF($AP37="○",COUNTIF($AP$17:$AP37,"○"),"")</f>
        <v/>
      </c>
      <c r="BF37" s="44" t="str">
        <f>IF($AQ37="○",COUNTIF($AQ$17:$AQ37,"○"),"")</f>
        <v/>
      </c>
      <c r="BG37" s="73" t="str">
        <f>IF($AT37="○",COUNTIF($AT$17:$AT37,"○"),"")</f>
        <v/>
      </c>
      <c r="BH37" s="74" t="str">
        <f>IF($AU37="○",COUNTIF($AU$17:$AU37,"○"),"")</f>
        <v/>
      </c>
      <c r="BI37" s="41" t="str">
        <f t="shared" si="3"/>
        <v/>
      </c>
      <c r="BJ37" s="6" t="str">
        <f t="shared" si="3"/>
        <v/>
      </c>
      <c r="BK37" s="6" t="str">
        <f t="shared" si="3"/>
        <v/>
      </c>
      <c r="BL37" s="6" t="str">
        <f t="shared" si="3"/>
        <v/>
      </c>
      <c r="BM37" s="44" t="str">
        <f>IF($AR37="○",COUNTIF($AR$17:$AR37,"○"),"")</f>
        <v/>
      </c>
      <c r="BN37" s="44" t="str">
        <f>IF($AS37="○",COUNTIF($AS$17:$AS37,"○"),"")</f>
        <v/>
      </c>
      <c r="BO37" s="44" t="str">
        <f>IF($AT37="○",COUNTIF($AT$17:$AT37,"○"),"")</f>
        <v/>
      </c>
      <c r="BP37" s="54" t="str">
        <f>IF($AU37="○",COUNTIF($AU$17:$AU37,"○"),"")</f>
        <v/>
      </c>
      <c r="BQ37" s="73" t="str">
        <f>IF($AT37="○",COUNTIF($AT$17:$AT37,"○"),"")</f>
        <v/>
      </c>
      <c r="BR37" s="74" t="str">
        <f>IF($AU37="○",COUNTIF($AU$17:$AU37,"○"),"")</f>
        <v/>
      </c>
      <c r="BS37" s="4"/>
      <c r="BT37" s="10">
        <v>6</v>
      </c>
      <c r="BU37" s="25" t="str">
        <f>IFERROR(VLOOKUP(6,$C$17:$AA$56,21,FALSE),"")</f>
        <v/>
      </c>
      <c r="BV37" s="25" t="str">
        <f>IFERROR(VLOOKUP(6,$C$17:$AA$56,22,FALSE),"")</f>
        <v/>
      </c>
      <c r="BW37" s="25" t="str">
        <f>IFERROR(VLOOKUP(6,$C$17:$AA$56,24,FALSE),"")</f>
        <v/>
      </c>
      <c r="BX37" s="221">
        <f t="shared" si="9"/>
        <v>0</v>
      </c>
      <c r="BY37" s="18"/>
      <c r="BZ37" s="10"/>
      <c r="CA37" s="10"/>
      <c r="CB37" s="10"/>
      <c r="CC37" s="10">
        <v>6</v>
      </c>
      <c r="CD37" s="25" t="str">
        <f>IFERROR(VLOOKUP(6,$Q$17:$AA$56,7,FALSE),"")</f>
        <v/>
      </c>
      <c r="CE37" s="25" t="str">
        <f>IFERROR(VLOOKUP(6,$Q$17:$AA$56,8,FALSE),"")</f>
        <v/>
      </c>
      <c r="CF37" s="25" t="str">
        <f>IFERROR(VLOOKUP(6,$Q$17:$AA$56,10,FALSE),"")</f>
        <v/>
      </c>
      <c r="CG37" s="222">
        <f t="shared" si="10"/>
        <v>0</v>
      </c>
    </row>
    <row r="38" spans="1:85" ht="21.95" customHeight="1" thickTop="1" thickBot="1" x14ac:dyDescent="0.2">
      <c r="A38" s="41" t="str">
        <f t="shared" si="0"/>
        <v/>
      </c>
      <c r="B38" s="6" t="str">
        <f t="shared" si="0"/>
        <v/>
      </c>
      <c r="C38" s="6" t="str">
        <f t="shared" si="0"/>
        <v/>
      </c>
      <c r="D38" s="6" t="str">
        <f t="shared" si="0"/>
        <v/>
      </c>
      <c r="E38" s="44" t="str">
        <f>IF($AN38="○",COUNTIF($AN$17:$AN38,"○"),"")</f>
        <v/>
      </c>
      <c r="F38" s="44" t="str">
        <f>IF($AO38="○",COUNTIF($AO$17:$AO38,"○"),"")</f>
        <v/>
      </c>
      <c r="G38" s="44" t="str">
        <f>IF($AP38="○",COUNTIF($AP$17:$AP38,"○"),"")</f>
        <v/>
      </c>
      <c r="H38" s="44" t="str">
        <f>IF($AQ38="○",COUNTIF($AQ$17:$AQ38,"○"),"")</f>
        <v/>
      </c>
      <c r="I38" s="73" t="str">
        <f>IF($AT38="○",COUNTIF($AT$17:$AT38,"○"),"")</f>
        <v/>
      </c>
      <c r="J38" s="74" t="str">
        <f>IF($AU38="○",COUNTIF($AU$17:$AU38,"○"),"")</f>
        <v/>
      </c>
      <c r="K38" s="41" t="str">
        <f t="shared" si="1"/>
        <v/>
      </c>
      <c r="L38" s="6" t="str">
        <f t="shared" si="1"/>
        <v/>
      </c>
      <c r="M38" s="6" t="str">
        <f t="shared" si="1"/>
        <v/>
      </c>
      <c r="N38" s="6" t="str">
        <f t="shared" si="1"/>
        <v/>
      </c>
      <c r="O38" s="44" t="str">
        <f>IF($AR38="○",COUNTIF($AR$17:$AR38,"○"),"")</f>
        <v/>
      </c>
      <c r="P38" s="44" t="str">
        <f>IF($AS38="○",COUNTIF($AS$17:$AS38,"○"),"")</f>
        <v/>
      </c>
      <c r="Q38" s="44" t="str">
        <f>IF($AT38="○",COUNTIF($AT$17:$AT38,"○"),"")</f>
        <v/>
      </c>
      <c r="R38" s="54" t="str">
        <f>IF($AU38="○",COUNTIF($AU$17:$AU38,"○"),"")</f>
        <v/>
      </c>
      <c r="S38" s="73" t="str">
        <f>IF($AT38="○",COUNTIF($AT$17:$AT38,"○"),"")</f>
        <v/>
      </c>
      <c r="T38" s="74" t="str">
        <f>IF($AU38="○",COUNTIF($AU$17:$AU38,"○"),"")</f>
        <v/>
      </c>
      <c r="U38" s="10"/>
      <c r="V38" s="14">
        <v>22</v>
      </c>
      <c r="W38" s="120" t="str">
        <f>IF('申込一覧表（男子）'!$B$38=0,"",('申込一覧表（男子）'!$B$38))</f>
        <v/>
      </c>
      <c r="X38" s="120" t="str">
        <f>IF('申込一覧表（男子）'!C38=0,"",('申込一覧表（男子）'!C38))</f>
        <v/>
      </c>
      <c r="Y38" s="120" t="str">
        <f>IF('申込一覧表（男子）'!D38=0,"",('申込一覧表（男子）'!D38))</f>
        <v/>
      </c>
      <c r="Z38" s="120" t="str">
        <f>IF('申込一覧表（男子）'!E38=0,"",('申込一覧表（男子）'!E38))</f>
        <v/>
      </c>
      <c r="AA38" s="120">
        <f t="shared" si="5"/>
        <v>0</v>
      </c>
      <c r="AB38" s="120" t="str">
        <f>IF('申込一覧表（男子）'!G38=0,"",('申込一覧表（男子）'!G38))</f>
        <v/>
      </c>
      <c r="AC38" s="120" t="str">
        <f>IF('申込一覧表（男子）'!H38=0,"",('申込一覧表（男子）'!H38))</f>
        <v/>
      </c>
      <c r="AD38" s="120" t="str">
        <f>IF('申込一覧表（男子）'!I38=0,"",('申込一覧表（男子）'!I38))</f>
        <v/>
      </c>
      <c r="AE38" s="120" t="str">
        <f>IF('申込一覧表（男子）'!J38=0,"",('申込一覧表（男子）'!J38))</f>
        <v/>
      </c>
      <c r="AF38" s="120" t="str">
        <f>IF('申込一覧表（男子）'!K38=0,"",('申込一覧表（男子）'!K38))</f>
        <v/>
      </c>
      <c r="AG38" s="120" t="str">
        <f>IF('申込一覧表（男子）'!L38=0,"",('申込一覧表（男子）'!L38))</f>
        <v/>
      </c>
      <c r="AH38" s="120" t="str">
        <f>IF('申込一覧表（男子）'!M38=0,"",('申込一覧表（男子）'!M38))</f>
        <v/>
      </c>
      <c r="AI38" s="120" t="str">
        <f>IF('申込一覧表（男子）'!N38=0,"",('申込一覧表（男子）'!N38))</f>
        <v/>
      </c>
      <c r="AJ38" s="120" t="str">
        <f>IF('申込一覧表（男子）'!O38=0,"",('申込一覧表（男子）'!O38))</f>
        <v/>
      </c>
      <c r="AK38" s="120" t="str">
        <f>IF('申込一覧表（男子）'!P38=0,"",('申込一覧表（男子）'!P38))</f>
        <v/>
      </c>
      <c r="AL38" s="120" t="str">
        <f>IF('申込一覧表（男子）'!Q38=0,"",('申込一覧表（男子）'!Q38))</f>
        <v/>
      </c>
      <c r="AM38" s="120" t="str">
        <f>IF('申込一覧表（男子）'!R38=0,"",('申込一覧表（男子）'!R38))</f>
        <v/>
      </c>
      <c r="AN38" s="120" t="str">
        <f>IF('申込一覧表（男子）'!S38=0,"",('申込一覧表（男子）'!S38))</f>
        <v/>
      </c>
      <c r="AO38" s="120" t="str">
        <f>IF('申込一覧表（男子）'!T38=0,"",('申込一覧表（男子）'!T38))</f>
        <v/>
      </c>
      <c r="AP38" s="120" t="str">
        <f>IF('申込一覧表（男子）'!U38=0,"",('申込一覧表（男子）'!U38))</f>
        <v/>
      </c>
      <c r="AQ38" s="120" t="str">
        <f>IF('申込一覧表（男子）'!V38=0,"",('申込一覧表（男子）'!V38))</f>
        <v/>
      </c>
      <c r="AR38" s="120" t="str">
        <f>IF('申込一覧表（男子）'!W38=0,"",('申込一覧表（男子）'!W38))</f>
        <v/>
      </c>
      <c r="AS38" s="120" t="str">
        <f>IF('申込一覧表（男子）'!X38=0,"",('申込一覧表（男子）'!X38))</f>
        <v/>
      </c>
      <c r="AT38" s="120" t="str">
        <f>IF('申込一覧表（男子）'!Y38=0,"",('申込一覧表（男子）'!Y38))</f>
        <v/>
      </c>
      <c r="AU38" s="120" t="str">
        <f>IF('申込一覧表（男子）'!Z38=0,"",('申込一覧表（男子）'!Z38))</f>
        <v/>
      </c>
      <c r="AV38" s="204"/>
      <c r="AW38" s="205"/>
      <c r="AX38" s="10"/>
      <c r="AY38" s="41" t="str">
        <f t="shared" si="2"/>
        <v/>
      </c>
      <c r="AZ38" s="6" t="str">
        <f t="shared" si="2"/>
        <v/>
      </c>
      <c r="BA38" s="6" t="str">
        <f t="shared" si="2"/>
        <v/>
      </c>
      <c r="BB38" s="6" t="str">
        <f t="shared" si="2"/>
        <v/>
      </c>
      <c r="BC38" s="44" t="str">
        <f>IF($AN38="○",COUNTIF($AN$17:$AN38,"○"),"")</f>
        <v/>
      </c>
      <c r="BD38" s="44" t="str">
        <f>IF($AO38="○",COUNTIF($AO$17:$AO38,"○"),"")</f>
        <v/>
      </c>
      <c r="BE38" s="44" t="str">
        <f>IF($AP38="○",COUNTIF($AP$17:$AP38,"○"),"")</f>
        <v/>
      </c>
      <c r="BF38" s="44" t="str">
        <f>IF($AQ38="○",COUNTIF($AQ$17:$AQ38,"○"),"")</f>
        <v/>
      </c>
      <c r="BG38" s="73" t="str">
        <f>IF($AT38="○",COUNTIF($AT$17:$AT38,"○"),"")</f>
        <v/>
      </c>
      <c r="BH38" s="74" t="str">
        <f>IF($AU38="○",COUNTIF($AU$17:$AU38,"○"),"")</f>
        <v/>
      </c>
      <c r="BI38" s="41" t="str">
        <f t="shared" si="3"/>
        <v/>
      </c>
      <c r="BJ38" s="6" t="str">
        <f t="shared" si="3"/>
        <v/>
      </c>
      <c r="BK38" s="6" t="str">
        <f t="shared" si="3"/>
        <v/>
      </c>
      <c r="BL38" s="6" t="str">
        <f t="shared" si="3"/>
        <v/>
      </c>
      <c r="BM38" s="44" t="str">
        <f>IF($AR38="○",COUNTIF($AR$17:$AR38,"○"),"")</f>
        <v/>
      </c>
      <c r="BN38" s="44" t="str">
        <f>IF($AS38="○",COUNTIF($AS$17:$AS38,"○"),"")</f>
        <v/>
      </c>
      <c r="BO38" s="44" t="str">
        <f>IF($AT38="○",COUNTIF($AT$17:$AT38,"○"),"")</f>
        <v/>
      </c>
      <c r="BP38" s="54" t="str">
        <f>IF($AU38="○",COUNTIF($AU$17:$AU38,"○"),"")</f>
        <v/>
      </c>
      <c r="BQ38" s="73" t="str">
        <f>IF($AT38="○",COUNTIF($AT$17:$AT38,"○"),"")</f>
        <v/>
      </c>
      <c r="BR38" s="74" t="str">
        <f>IF($AU38="○",COUNTIF($AU$17:$AU38,"○"),"")</f>
        <v/>
      </c>
      <c r="BS38" s="4"/>
      <c r="BT38" s="10"/>
      <c r="BU38" s="10" t="str">
        <f>$AE$4&amp;AQ14</f>
        <v>0Ｄ</v>
      </c>
      <c r="BV38" s="24">
        <f>AQ16</f>
        <v>0</v>
      </c>
      <c r="BW38" s="10"/>
      <c r="BX38" s="221">
        <f>$BV$38</f>
        <v>0</v>
      </c>
      <c r="BY38" s="18"/>
      <c r="BZ38" s="10"/>
      <c r="CA38" s="10"/>
      <c r="CB38" s="10"/>
      <c r="CC38" s="10"/>
      <c r="CD38" s="10" t="str">
        <f>$AE$4&amp;$AU$14</f>
        <v>0※Ｄ</v>
      </c>
      <c r="CE38" s="24">
        <f>$AU$16</f>
        <v>0</v>
      </c>
      <c r="CF38" s="10"/>
      <c r="CG38" s="222">
        <f>$CE$38</f>
        <v>0</v>
      </c>
    </row>
    <row r="39" spans="1:85" ht="21.95" customHeight="1" thickTop="1" thickBot="1" x14ac:dyDescent="0.2">
      <c r="A39" s="41" t="str">
        <f t="shared" si="0"/>
        <v/>
      </c>
      <c r="B39" s="6" t="str">
        <f t="shared" si="0"/>
        <v/>
      </c>
      <c r="C39" s="6" t="str">
        <f t="shared" si="0"/>
        <v/>
      </c>
      <c r="D39" s="6" t="str">
        <f t="shared" si="0"/>
        <v/>
      </c>
      <c r="E39" s="44" t="str">
        <f>IF($AN39="○",COUNTIF($AN$17:$AN39,"○"),"")</f>
        <v/>
      </c>
      <c r="F39" s="44" t="str">
        <f>IF($AO39="○",COUNTIF($AO$17:$AO39,"○"),"")</f>
        <v/>
      </c>
      <c r="G39" s="44" t="str">
        <f>IF($AP39="○",COUNTIF($AP$17:$AP39,"○"),"")</f>
        <v/>
      </c>
      <c r="H39" s="44" t="str">
        <f>IF($AQ39="○",COUNTIF($AQ$17:$AQ39,"○"),"")</f>
        <v/>
      </c>
      <c r="I39" s="73" t="str">
        <f>IF($AT39="○",COUNTIF($AT$17:$AT39,"○"),"")</f>
        <v/>
      </c>
      <c r="J39" s="74" t="str">
        <f>IF($AU39="○",COUNTIF($AU$17:$AU39,"○"),"")</f>
        <v/>
      </c>
      <c r="K39" s="41" t="str">
        <f t="shared" si="1"/>
        <v/>
      </c>
      <c r="L39" s="6" t="str">
        <f t="shared" si="1"/>
        <v/>
      </c>
      <c r="M39" s="6" t="str">
        <f t="shared" si="1"/>
        <v/>
      </c>
      <c r="N39" s="6" t="str">
        <f t="shared" si="1"/>
        <v/>
      </c>
      <c r="O39" s="44" t="str">
        <f>IF($AR39="○",COUNTIF($AR$17:$AR39,"○"),"")</f>
        <v/>
      </c>
      <c r="P39" s="44" t="str">
        <f>IF($AS39="○",COUNTIF($AS$17:$AS39,"○"),"")</f>
        <v/>
      </c>
      <c r="Q39" s="44" t="str">
        <f>IF($AT39="○",COUNTIF($AT$17:$AT39,"○"),"")</f>
        <v/>
      </c>
      <c r="R39" s="54" t="str">
        <f>IF($AU39="○",COUNTIF($AU$17:$AU39,"○"),"")</f>
        <v/>
      </c>
      <c r="S39" s="73" t="str">
        <f>IF($AT39="○",COUNTIF($AT$17:$AT39,"○"),"")</f>
        <v/>
      </c>
      <c r="T39" s="74" t="str">
        <f>IF($AU39="○",COUNTIF($AU$17:$AU39,"○"),"")</f>
        <v/>
      </c>
      <c r="U39" s="10"/>
      <c r="V39" s="14">
        <v>23</v>
      </c>
      <c r="W39" s="120" t="str">
        <f>IF('申込一覧表（男子）'!$B$39=0,"",('申込一覧表（男子）'!$B$39))</f>
        <v/>
      </c>
      <c r="X39" s="120" t="str">
        <f>IF('申込一覧表（男子）'!C39=0,"",('申込一覧表（男子）'!C39))</f>
        <v/>
      </c>
      <c r="Y39" s="120" t="str">
        <f>IF('申込一覧表（男子）'!D39=0,"",('申込一覧表（男子）'!D39))</f>
        <v/>
      </c>
      <c r="Z39" s="120" t="str">
        <f>IF('申込一覧表（男子）'!E39=0,"",('申込一覧表（男子）'!E39))</f>
        <v/>
      </c>
      <c r="AA39" s="120">
        <f t="shared" si="5"/>
        <v>0</v>
      </c>
      <c r="AB39" s="120" t="str">
        <f>IF('申込一覧表（男子）'!G39=0,"",('申込一覧表（男子）'!G39))</f>
        <v/>
      </c>
      <c r="AC39" s="120" t="str">
        <f>IF('申込一覧表（男子）'!H39=0,"",('申込一覧表（男子）'!H39))</f>
        <v/>
      </c>
      <c r="AD39" s="120" t="str">
        <f>IF('申込一覧表（男子）'!I39=0,"",('申込一覧表（男子）'!I39))</f>
        <v/>
      </c>
      <c r="AE39" s="120" t="str">
        <f>IF('申込一覧表（男子）'!J39=0,"",('申込一覧表（男子）'!J39))</f>
        <v/>
      </c>
      <c r="AF39" s="120" t="str">
        <f>IF('申込一覧表（男子）'!K39=0,"",('申込一覧表（男子）'!K39))</f>
        <v/>
      </c>
      <c r="AG39" s="120" t="str">
        <f>IF('申込一覧表（男子）'!L39=0,"",('申込一覧表（男子）'!L39))</f>
        <v/>
      </c>
      <c r="AH39" s="120" t="str">
        <f>IF('申込一覧表（男子）'!M39=0,"",('申込一覧表（男子）'!M39))</f>
        <v/>
      </c>
      <c r="AI39" s="120" t="str">
        <f>IF('申込一覧表（男子）'!N39=0,"",('申込一覧表（男子）'!N39))</f>
        <v/>
      </c>
      <c r="AJ39" s="120" t="str">
        <f>IF('申込一覧表（男子）'!O39=0,"",('申込一覧表（男子）'!O39))</f>
        <v/>
      </c>
      <c r="AK39" s="120" t="str">
        <f>IF('申込一覧表（男子）'!P39=0,"",('申込一覧表（男子）'!P39))</f>
        <v/>
      </c>
      <c r="AL39" s="120" t="str">
        <f>IF('申込一覧表（男子）'!Q39=0,"",('申込一覧表（男子）'!Q39))</f>
        <v/>
      </c>
      <c r="AM39" s="120" t="str">
        <f>IF('申込一覧表（男子）'!R39=0,"",('申込一覧表（男子）'!R39))</f>
        <v/>
      </c>
      <c r="AN39" s="120" t="str">
        <f>IF('申込一覧表（男子）'!S39=0,"",('申込一覧表（男子）'!S39))</f>
        <v/>
      </c>
      <c r="AO39" s="120" t="str">
        <f>IF('申込一覧表（男子）'!T39=0,"",('申込一覧表（男子）'!T39))</f>
        <v/>
      </c>
      <c r="AP39" s="120" t="str">
        <f>IF('申込一覧表（男子）'!U39=0,"",('申込一覧表（男子）'!U39))</f>
        <v/>
      </c>
      <c r="AQ39" s="120" t="str">
        <f>IF('申込一覧表（男子）'!V39=0,"",('申込一覧表（男子）'!V39))</f>
        <v/>
      </c>
      <c r="AR39" s="120" t="str">
        <f>IF('申込一覧表（男子）'!W39=0,"",('申込一覧表（男子）'!W39))</f>
        <v/>
      </c>
      <c r="AS39" s="120" t="str">
        <f>IF('申込一覧表（男子）'!X39=0,"",('申込一覧表（男子）'!X39))</f>
        <v/>
      </c>
      <c r="AT39" s="120" t="str">
        <f>IF('申込一覧表（男子）'!Y39=0,"",('申込一覧表（男子）'!Y39))</f>
        <v/>
      </c>
      <c r="AU39" s="120" t="str">
        <f>IF('申込一覧表（男子）'!Z39=0,"",('申込一覧表（男子）'!Z39))</f>
        <v/>
      </c>
      <c r="AV39" s="204"/>
      <c r="AW39" s="205"/>
      <c r="AX39" s="10"/>
      <c r="AY39" s="41" t="str">
        <f t="shared" si="2"/>
        <v/>
      </c>
      <c r="AZ39" s="6" t="str">
        <f t="shared" si="2"/>
        <v/>
      </c>
      <c r="BA39" s="6" t="str">
        <f t="shared" si="2"/>
        <v/>
      </c>
      <c r="BB39" s="6" t="str">
        <f t="shared" si="2"/>
        <v/>
      </c>
      <c r="BC39" s="44" t="str">
        <f>IF($AN39="○",COUNTIF($AN$17:$AN39,"○"),"")</f>
        <v/>
      </c>
      <c r="BD39" s="44" t="str">
        <f>IF($AO39="○",COUNTIF($AO$17:$AO39,"○"),"")</f>
        <v/>
      </c>
      <c r="BE39" s="44" t="str">
        <f>IF($AP39="○",COUNTIF($AP$17:$AP39,"○"),"")</f>
        <v/>
      </c>
      <c r="BF39" s="44" t="str">
        <f>IF($AQ39="○",COUNTIF($AQ$17:$AQ39,"○"),"")</f>
        <v/>
      </c>
      <c r="BG39" s="73" t="str">
        <f>IF($AT39="○",COUNTIF($AT$17:$AT39,"○"),"")</f>
        <v/>
      </c>
      <c r="BH39" s="74" t="str">
        <f>IF($AU39="○",COUNTIF($AU$17:$AU39,"○"),"")</f>
        <v/>
      </c>
      <c r="BI39" s="41" t="str">
        <f t="shared" si="3"/>
        <v/>
      </c>
      <c r="BJ39" s="6" t="str">
        <f t="shared" si="3"/>
        <v/>
      </c>
      <c r="BK39" s="6" t="str">
        <f t="shared" si="3"/>
        <v/>
      </c>
      <c r="BL39" s="6" t="str">
        <f t="shared" si="3"/>
        <v/>
      </c>
      <c r="BM39" s="44" t="str">
        <f>IF($AR39="○",COUNTIF($AR$17:$AR39,"○"),"")</f>
        <v/>
      </c>
      <c r="BN39" s="44" t="str">
        <f>IF($AS39="○",COUNTIF($AS$17:$AS39,"○"),"")</f>
        <v/>
      </c>
      <c r="BO39" s="44" t="str">
        <f>IF($AT39="○",COUNTIF($AT$17:$AT39,"○"),"")</f>
        <v/>
      </c>
      <c r="BP39" s="54" t="str">
        <f>IF($AU39="○",COUNTIF($AU$17:$AU39,"○"),"")</f>
        <v/>
      </c>
      <c r="BQ39" s="73" t="str">
        <f>IF($AT39="○",COUNTIF($AT$17:$AT39,"○"),"")</f>
        <v/>
      </c>
      <c r="BR39" s="74" t="str">
        <f>IF($AU39="○",COUNTIF($AU$17:$AU39,"○"),"")</f>
        <v/>
      </c>
      <c r="BS39" s="4"/>
      <c r="BT39" s="10">
        <v>1</v>
      </c>
      <c r="BU39" s="25" t="str">
        <f>IFERROR(VLOOKUP(1,$D$17:$AA$56,20,FALSE),"")</f>
        <v/>
      </c>
      <c r="BV39" s="25" t="str">
        <f>IFERROR(VLOOKUP(1,$D$17:$AA$56,21,FALSE),"")</f>
        <v/>
      </c>
      <c r="BW39" s="25" t="str">
        <f>IFERROR(VLOOKUP(1,$D$17:$AA$56,23,FALSE),"")</f>
        <v/>
      </c>
      <c r="BX39" s="221">
        <f t="shared" ref="BX39:BX44" si="11">$BV$38</f>
        <v>0</v>
      </c>
      <c r="BY39" s="18"/>
      <c r="BZ39" s="10"/>
      <c r="CA39" s="10"/>
      <c r="CB39" s="10"/>
      <c r="CC39" s="10">
        <v>1</v>
      </c>
      <c r="CD39" s="25" t="str">
        <f>IFERROR(VLOOKUP(1,$R$17:$AA$56,6,FALSE),"")</f>
        <v/>
      </c>
      <c r="CE39" s="25" t="str">
        <f>IFERROR(VLOOKUP(1,$R$17:$AA$56,7,FALSE),"")</f>
        <v/>
      </c>
      <c r="CF39" s="25" t="str">
        <f>IFERROR(VLOOKUP(1,$R$17:$AA$56,9,FALSE),"")</f>
        <v/>
      </c>
      <c r="CG39" s="222">
        <f t="shared" ref="CG39:CG44" si="12">$CE$38</f>
        <v>0</v>
      </c>
    </row>
    <row r="40" spans="1:85" ht="21.95" customHeight="1" thickTop="1" thickBot="1" x14ac:dyDescent="0.2">
      <c r="A40" s="41" t="str">
        <f t="shared" si="0"/>
        <v/>
      </c>
      <c r="B40" s="6" t="str">
        <f t="shared" si="0"/>
        <v/>
      </c>
      <c r="C40" s="6" t="str">
        <f t="shared" si="0"/>
        <v/>
      </c>
      <c r="D40" s="6" t="str">
        <f t="shared" si="0"/>
        <v/>
      </c>
      <c r="E40" s="44" t="str">
        <f>IF($AN40="○",COUNTIF($AN$17:$AN40,"○"),"")</f>
        <v/>
      </c>
      <c r="F40" s="44" t="str">
        <f>IF($AO40="○",COUNTIF($AO$17:$AO40,"○"),"")</f>
        <v/>
      </c>
      <c r="G40" s="44" t="str">
        <f>IF($AP40="○",COUNTIF($AP$17:$AP40,"○"),"")</f>
        <v/>
      </c>
      <c r="H40" s="44" t="str">
        <f>IF($AQ40="○",COUNTIF($AQ$17:$AQ40,"○"),"")</f>
        <v/>
      </c>
      <c r="I40" s="73" t="str">
        <f>IF($AT40="○",COUNTIF($AT$17:$AT40,"○"),"")</f>
        <v/>
      </c>
      <c r="J40" s="74" t="str">
        <f>IF($AU40="○",COUNTIF($AU$17:$AU40,"○"),"")</f>
        <v/>
      </c>
      <c r="K40" s="41" t="str">
        <f t="shared" si="1"/>
        <v/>
      </c>
      <c r="L40" s="6" t="str">
        <f t="shared" si="1"/>
        <v/>
      </c>
      <c r="M40" s="6" t="str">
        <f t="shared" si="1"/>
        <v/>
      </c>
      <c r="N40" s="6" t="str">
        <f t="shared" si="1"/>
        <v/>
      </c>
      <c r="O40" s="44" t="str">
        <f>IF($AR40="○",COUNTIF($AR$17:$AR40,"○"),"")</f>
        <v/>
      </c>
      <c r="P40" s="44" t="str">
        <f>IF($AS40="○",COUNTIF($AS$17:$AS40,"○"),"")</f>
        <v/>
      </c>
      <c r="Q40" s="44" t="str">
        <f>IF($AT40="○",COUNTIF($AT$17:$AT40,"○"),"")</f>
        <v/>
      </c>
      <c r="R40" s="54" t="str">
        <f>IF($AU40="○",COUNTIF($AU$17:$AU40,"○"),"")</f>
        <v/>
      </c>
      <c r="S40" s="73" t="str">
        <f>IF($AT40="○",COUNTIF($AT$17:$AT40,"○"),"")</f>
        <v/>
      </c>
      <c r="T40" s="74" t="str">
        <f>IF($AU40="○",COUNTIF($AU$17:$AU40,"○"),"")</f>
        <v/>
      </c>
      <c r="U40" s="10"/>
      <c r="V40" s="14">
        <v>24</v>
      </c>
      <c r="W40" s="120" t="str">
        <f>IF('申込一覧表（男子）'!$B$40=0,"",('申込一覧表（男子）'!$B$40))</f>
        <v/>
      </c>
      <c r="X40" s="120" t="str">
        <f>IF('申込一覧表（男子）'!C40=0,"",('申込一覧表（男子）'!C40))</f>
        <v/>
      </c>
      <c r="Y40" s="120" t="str">
        <f>IF('申込一覧表（男子）'!D40=0,"",('申込一覧表（男子）'!D40))</f>
        <v/>
      </c>
      <c r="Z40" s="120" t="str">
        <f>IF('申込一覧表（男子）'!E40=0,"",('申込一覧表（男子）'!E40))</f>
        <v/>
      </c>
      <c r="AA40" s="120">
        <f t="shared" si="5"/>
        <v>0</v>
      </c>
      <c r="AB40" s="120" t="str">
        <f>IF('申込一覧表（男子）'!G40=0,"",('申込一覧表（男子）'!G40))</f>
        <v/>
      </c>
      <c r="AC40" s="120" t="str">
        <f>IF('申込一覧表（男子）'!H40=0,"",('申込一覧表（男子）'!H40))</f>
        <v/>
      </c>
      <c r="AD40" s="120" t="str">
        <f>IF('申込一覧表（男子）'!I40=0,"",('申込一覧表（男子）'!I40))</f>
        <v/>
      </c>
      <c r="AE40" s="120" t="str">
        <f>IF('申込一覧表（男子）'!J40=0,"",('申込一覧表（男子）'!J40))</f>
        <v/>
      </c>
      <c r="AF40" s="120" t="str">
        <f>IF('申込一覧表（男子）'!K40=0,"",('申込一覧表（男子）'!K40))</f>
        <v/>
      </c>
      <c r="AG40" s="120" t="str">
        <f>IF('申込一覧表（男子）'!L40=0,"",('申込一覧表（男子）'!L40))</f>
        <v/>
      </c>
      <c r="AH40" s="120" t="str">
        <f>IF('申込一覧表（男子）'!M40=0,"",('申込一覧表（男子）'!M40))</f>
        <v/>
      </c>
      <c r="AI40" s="120" t="str">
        <f>IF('申込一覧表（男子）'!N40=0,"",('申込一覧表（男子）'!N40))</f>
        <v/>
      </c>
      <c r="AJ40" s="120" t="str">
        <f>IF('申込一覧表（男子）'!O40=0,"",('申込一覧表（男子）'!O40))</f>
        <v/>
      </c>
      <c r="AK40" s="120" t="str">
        <f>IF('申込一覧表（男子）'!P40=0,"",('申込一覧表（男子）'!P40))</f>
        <v/>
      </c>
      <c r="AL40" s="120" t="str">
        <f>IF('申込一覧表（男子）'!Q40=0,"",('申込一覧表（男子）'!Q40))</f>
        <v/>
      </c>
      <c r="AM40" s="120" t="str">
        <f>IF('申込一覧表（男子）'!R40=0,"",('申込一覧表（男子）'!R40))</f>
        <v/>
      </c>
      <c r="AN40" s="120" t="str">
        <f>IF('申込一覧表（男子）'!S40=0,"",('申込一覧表（男子）'!S40))</f>
        <v/>
      </c>
      <c r="AO40" s="120" t="str">
        <f>IF('申込一覧表（男子）'!T40=0,"",('申込一覧表（男子）'!T40))</f>
        <v/>
      </c>
      <c r="AP40" s="120" t="str">
        <f>IF('申込一覧表（男子）'!U40=0,"",('申込一覧表（男子）'!U40))</f>
        <v/>
      </c>
      <c r="AQ40" s="120" t="str">
        <f>IF('申込一覧表（男子）'!V40=0,"",('申込一覧表（男子）'!V40))</f>
        <v/>
      </c>
      <c r="AR40" s="120" t="str">
        <f>IF('申込一覧表（男子）'!W40=0,"",('申込一覧表（男子）'!W40))</f>
        <v/>
      </c>
      <c r="AS40" s="120" t="str">
        <f>IF('申込一覧表（男子）'!X40=0,"",('申込一覧表（男子）'!X40))</f>
        <v/>
      </c>
      <c r="AT40" s="120" t="str">
        <f>IF('申込一覧表（男子）'!Y40=0,"",('申込一覧表（男子）'!Y40))</f>
        <v/>
      </c>
      <c r="AU40" s="120" t="str">
        <f>IF('申込一覧表（男子）'!Z40=0,"",('申込一覧表（男子）'!Z40))</f>
        <v/>
      </c>
      <c r="AV40" s="204"/>
      <c r="AW40" s="205"/>
      <c r="AX40" s="10"/>
      <c r="AY40" s="41" t="str">
        <f t="shared" si="2"/>
        <v/>
      </c>
      <c r="AZ40" s="6" t="str">
        <f t="shared" si="2"/>
        <v/>
      </c>
      <c r="BA40" s="6" t="str">
        <f t="shared" si="2"/>
        <v/>
      </c>
      <c r="BB40" s="6" t="str">
        <f t="shared" si="2"/>
        <v/>
      </c>
      <c r="BC40" s="44" t="str">
        <f>IF($AN40="○",COUNTIF($AN$17:$AN40,"○"),"")</f>
        <v/>
      </c>
      <c r="BD40" s="44" t="str">
        <f>IF($AO40="○",COUNTIF($AO$17:$AO40,"○"),"")</f>
        <v/>
      </c>
      <c r="BE40" s="44" t="str">
        <f>IF($AP40="○",COUNTIF($AP$17:$AP40,"○"),"")</f>
        <v/>
      </c>
      <c r="BF40" s="44" t="str">
        <f>IF($AQ40="○",COUNTIF($AQ$17:$AQ40,"○"),"")</f>
        <v/>
      </c>
      <c r="BG40" s="73" t="str">
        <f>IF($AT40="○",COUNTIF($AT$17:$AT40,"○"),"")</f>
        <v/>
      </c>
      <c r="BH40" s="74" t="str">
        <f>IF($AU40="○",COUNTIF($AU$17:$AU40,"○"),"")</f>
        <v/>
      </c>
      <c r="BI40" s="41" t="str">
        <f t="shared" si="3"/>
        <v/>
      </c>
      <c r="BJ40" s="6" t="str">
        <f t="shared" si="3"/>
        <v/>
      </c>
      <c r="BK40" s="6" t="str">
        <f t="shared" si="3"/>
        <v/>
      </c>
      <c r="BL40" s="6" t="str">
        <f t="shared" si="3"/>
        <v/>
      </c>
      <c r="BM40" s="44" t="str">
        <f>IF($AR40="○",COUNTIF($AR$17:$AR40,"○"),"")</f>
        <v/>
      </c>
      <c r="BN40" s="44" t="str">
        <f>IF($AS40="○",COUNTIF($AS$17:$AS40,"○"),"")</f>
        <v/>
      </c>
      <c r="BO40" s="44" t="str">
        <f>IF($AT40="○",COUNTIF($AT$17:$AT40,"○"),"")</f>
        <v/>
      </c>
      <c r="BP40" s="54" t="str">
        <f>IF($AU40="○",COUNTIF($AU$17:$AU40,"○"),"")</f>
        <v/>
      </c>
      <c r="BQ40" s="73" t="str">
        <f>IF($AT40="○",COUNTIF($AT$17:$AT40,"○"),"")</f>
        <v/>
      </c>
      <c r="BR40" s="74" t="str">
        <f>IF($AU40="○",COUNTIF($AU$17:$AU40,"○"),"")</f>
        <v/>
      </c>
      <c r="BS40" s="4"/>
      <c r="BT40" s="10">
        <v>2</v>
      </c>
      <c r="BU40" s="25" t="str">
        <f>IFERROR(VLOOKUP(2,$D$17:$AA$56,20,FALSE),"")</f>
        <v/>
      </c>
      <c r="BV40" s="25" t="str">
        <f>IFERROR(VLOOKUP(2,$D$17:$AA$56,21,FALSE),"")</f>
        <v/>
      </c>
      <c r="BW40" s="25" t="str">
        <f>IFERROR(VLOOKUP(2,$D$17:$AA$56,23,FALSE),"")</f>
        <v/>
      </c>
      <c r="BX40" s="221">
        <f t="shared" si="11"/>
        <v>0</v>
      </c>
      <c r="BY40" s="37"/>
      <c r="BZ40" s="10"/>
      <c r="CA40" s="10"/>
      <c r="CB40" s="10"/>
      <c r="CC40" s="10">
        <v>2</v>
      </c>
      <c r="CD40" s="25" t="str">
        <f>IFERROR(VLOOKUP(2,$R$17:$AA$56,6,FALSE),"")</f>
        <v/>
      </c>
      <c r="CE40" s="25" t="str">
        <f>IFERROR(VLOOKUP(2,$R$17:$AA$56,7,FALSE),"")</f>
        <v/>
      </c>
      <c r="CF40" s="25" t="str">
        <f>IFERROR(VLOOKUP(2,$R$17:$AA$56,9,FALSE),"")</f>
        <v/>
      </c>
      <c r="CG40" s="222">
        <f t="shared" si="12"/>
        <v>0</v>
      </c>
    </row>
    <row r="41" spans="1:85" ht="21.95" customHeight="1" thickTop="1" thickBot="1" x14ac:dyDescent="0.2">
      <c r="A41" s="41" t="str">
        <f t="shared" si="0"/>
        <v/>
      </c>
      <c r="B41" s="6" t="str">
        <f t="shared" si="0"/>
        <v/>
      </c>
      <c r="C41" s="6" t="str">
        <f t="shared" si="0"/>
        <v/>
      </c>
      <c r="D41" s="6" t="str">
        <f t="shared" si="0"/>
        <v/>
      </c>
      <c r="E41" s="44" t="str">
        <f>IF($AN41="○",COUNTIF($AN$17:$AN41,"○"),"")</f>
        <v/>
      </c>
      <c r="F41" s="44" t="str">
        <f>IF($AO41="○",COUNTIF($AO$17:$AO41,"○"),"")</f>
        <v/>
      </c>
      <c r="G41" s="44" t="str">
        <f>IF($AP41="○",COUNTIF($AP$17:$AP41,"○"),"")</f>
        <v/>
      </c>
      <c r="H41" s="44" t="str">
        <f>IF($AQ41="○",COUNTIF($AQ$17:$AQ41,"○"),"")</f>
        <v/>
      </c>
      <c r="I41" s="73" t="str">
        <f>IF($AT41="○",COUNTIF($AT$17:$AT41,"○"),"")</f>
        <v/>
      </c>
      <c r="J41" s="74" t="str">
        <f>IF($AU41="○",COUNTIF($AU$17:$AU41,"○"),"")</f>
        <v/>
      </c>
      <c r="K41" s="41" t="str">
        <f t="shared" si="1"/>
        <v/>
      </c>
      <c r="L41" s="6" t="str">
        <f t="shared" si="1"/>
        <v/>
      </c>
      <c r="M41" s="6" t="str">
        <f t="shared" si="1"/>
        <v/>
      </c>
      <c r="N41" s="6" t="str">
        <f t="shared" si="1"/>
        <v/>
      </c>
      <c r="O41" s="44" t="str">
        <f>IF($AR41="○",COUNTIF($AR$17:$AR41,"○"),"")</f>
        <v/>
      </c>
      <c r="P41" s="44" t="str">
        <f>IF($AS41="○",COUNTIF($AS$17:$AS41,"○"),"")</f>
        <v/>
      </c>
      <c r="Q41" s="44" t="str">
        <f>IF($AT41="○",COUNTIF($AT$17:$AT41,"○"),"")</f>
        <v/>
      </c>
      <c r="R41" s="54" t="str">
        <f>IF($AU41="○",COUNTIF($AU$17:$AU41,"○"),"")</f>
        <v/>
      </c>
      <c r="S41" s="73" t="str">
        <f>IF($AT41="○",COUNTIF($AT$17:$AT41,"○"),"")</f>
        <v/>
      </c>
      <c r="T41" s="74" t="str">
        <f>IF($AU41="○",COUNTIF($AU$17:$AU41,"○"),"")</f>
        <v/>
      </c>
      <c r="U41" s="10"/>
      <c r="V41" s="14">
        <v>25</v>
      </c>
      <c r="W41" s="120" t="str">
        <f>IF('申込一覧表（男子）'!$B$41=0,"",('申込一覧表（男子）'!$B$41))</f>
        <v/>
      </c>
      <c r="X41" s="120" t="str">
        <f>IF('申込一覧表（男子）'!C41=0,"",('申込一覧表（男子）'!C41))</f>
        <v/>
      </c>
      <c r="Y41" s="120" t="str">
        <f>IF('申込一覧表（男子）'!D41=0,"",('申込一覧表（男子）'!D41))</f>
        <v/>
      </c>
      <c r="Z41" s="120" t="str">
        <f>IF('申込一覧表（男子）'!E41=0,"",('申込一覧表（男子）'!E41))</f>
        <v/>
      </c>
      <c r="AA41" s="120">
        <f t="shared" si="5"/>
        <v>0</v>
      </c>
      <c r="AB41" s="120" t="str">
        <f>IF('申込一覧表（男子）'!G41=0,"",('申込一覧表（男子）'!G41))</f>
        <v/>
      </c>
      <c r="AC41" s="120" t="str">
        <f>IF('申込一覧表（男子）'!H41=0,"",('申込一覧表（男子）'!H41))</f>
        <v/>
      </c>
      <c r="AD41" s="120" t="str">
        <f>IF('申込一覧表（男子）'!I41=0,"",('申込一覧表（男子）'!I41))</f>
        <v/>
      </c>
      <c r="AE41" s="120" t="str">
        <f>IF('申込一覧表（男子）'!J41=0,"",('申込一覧表（男子）'!J41))</f>
        <v/>
      </c>
      <c r="AF41" s="120" t="str">
        <f>IF('申込一覧表（男子）'!K41=0,"",('申込一覧表（男子）'!K41))</f>
        <v/>
      </c>
      <c r="AG41" s="120" t="str">
        <f>IF('申込一覧表（男子）'!L41=0,"",('申込一覧表（男子）'!L41))</f>
        <v/>
      </c>
      <c r="AH41" s="120" t="str">
        <f>IF('申込一覧表（男子）'!M41=0,"",('申込一覧表（男子）'!M41))</f>
        <v/>
      </c>
      <c r="AI41" s="120" t="str">
        <f>IF('申込一覧表（男子）'!N41=0,"",('申込一覧表（男子）'!N41))</f>
        <v/>
      </c>
      <c r="AJ41" s="120" t="str">
        <f>IF('申込一覧表（男子）'!O41=0,"",('申込一覧表（男子）'!O41))</f>
        <v/>
      </c>
      <c r="AK41" s="120" t="str">
        <f>IF('申込一覧表（男子）'!P41=0,"",('申込一覧表（男子）'!P41))</f>
        <v/>
      </c>
      <c r="AL41" s="120" t="str">
        <f>IF('申込一覧表（男子）'!Q41=0,"",('申込一覧表（男子）'!Q41))</f>
        <v/>
      </c>
      <c r="AM41" s="120" t="str">
        <f>IF('申込一覧表（男子）'!R41=0,"",('申込一覧表（男子）'!R41))</f>
        <v/>
      </c>
      <c r="AN41" s="120" t="str">
        <f>IF('申込一覧表（男子）'!S41=0,"",('申込一覧表（男子）'!S41))</f>
        <v/>
      </c>
      <c r="AO41" s="120" t="str">
        <f>IF('申込一覧表（男子）'!T41=0,"",('申込一覧表（男子）'!T41))</f>
        <v/>
      </c>
      <c r="AP41" s="120" t="str">
        <f>IF('申込一覧表（男子）'!U41=0,"",('申込一覧表（男子）'!U41))</f>
        <v/>
      </c>
      <c r="AQ41" s="120" t="str">
        <f>IF('申込一覧表（男子）'!V41=0,"",('申込一覧表（男子）'!V41))</f>
        <v/>
      </c>
      <c r="AR41" s="120" t="str">
        <f>IF('申込一覧表（男子）'!W41=0,"",('申込一覧表（男子）'!W41))</f>
        <v/>
      </c>
      <c r="AS41" s="120" t="str">
        <f>IF('申込一覧表（男子）'!X41=0,"",('申込一覧表（男子）'!X41))</f>
        <v/>
      </c>
      <c r="AT41" s="120" t="str">
        <f>IF('申込一覧表（男子）'!Y41=0,"",('申込一覧表（男子）'!Y41))</f>
        <v/>
      </c>
      <c r="AU41" s="120" t="str">
        <f>IF('申込一覧表（男子）'!Z41=0,"",('申込一覧表（男子）'!Z41))</f>
        <v/>
      </c>
      <c r="AV41" s="204"/>
      <c r="AW41" s="205"/>
      <c r="AX41" s="10"/>
      <c r="AY41" s="41" t="str">
        <f t="shared" si="2"/>
        <v/>
      </c>
      <c r="AZ41" s="6" t="str">
        <f t="shared" si="2"/>
        <v/>
      </c>
      <c r="BA41" s="6" t="str">
        <f t="shared" si="2"/>
        <v/>
      </c>
      <c r="BB41" s="6" t="str">
        <f t="shared" si="2"/>
        <v/>
      </c>
      <c r="BC41" s="44" t="str">
        <f>IF($AN41="○",COUNTIF($AN$17:$AN41,"○"),"")</f>
        <v/>
      </c>
      <c r="BD41" s="44" t="str">
        <f>IF($AO41="○",COUNTIF($AO$17:$AO41,"○"),"")</f>
        <v/>
      </c>
      <c r="BE41" s="44" t="str">
        <f>IF($AP41="○",COUNTIF($AP$17:$AP41,"○"),"")</f>
        <v/>
      </c>
      <c r="BF41" s="44" t="str">
        <f>IF($AQ41="○",COUNTIF($AQ$17:$AQ41,"○"),"")</f>
        <v/>
      </c>
      <c r="BG41" s="73" t="str">
        <f>IF($AT41="○",COUNTIF($AT$17:$AT41,"○"),"")</f>
        <v/>
      </c>
      <c r="BH41" s="74" t="str">
        <f>IF($AU41="○",COUNTIF($AU$17:$AU41,"○"),"")</f>
        <v/>
      </c>
      <c r="BI41" s="41" t="str">
        <f t="shared" si="3"/>
        <v/>
      </c>
      <c r="BJ41" s="6" t="str">
        <f t="shared" si="3"/>
        <v/>
      </c>
      <c r="BK41" s="6" t="str">
        <f t="shared" si="3"/>
        <v/>
      </c>
      <c r="BL41" s="6" t="str">
        <f t="shared" si="3"/>
        <v/>
      </c>
      <c r="BM41" s="44" t="str">
        <f>IF($AR41="○",COUNTIF($AR$17:$AR41,"○"),"")</f>
        <v/>
      </c>
      <c r="BN41" s="44" t="str">
        <f>IF($AS41="○",COUNTIF($AS$17:$AS41,"○"),"")</f>
        <v/>
      </c>
      <c r="BO41" s="44" t="str">
        <f>IF($AT41="○",COUNTIF($AT$17:$AT41,"○"),"")</f>
        <v/>
      </c>
      <c r="BP41" s="54" t="str">
        <f>IF($AU41="○",COUNTIF($AU$17:$AU41,"○"),"")</f>
        <v/>
      </c>
      <c r="BQ41" s="73" t="str">
        <f>IF($AT41="○",COUNTIF($AT$17:$AT41,"○"),"")</f>
        <v/>
      </c>
      <c r="BR41" s="74" t="str">
        <f>IF($AU41="○",COUNTIF($AU$17:$AU41,"○"),"")</f>
        <v/>
      </c>
      <c r="BS41" s="4"/>
      <c r="BT41" s="10">
        <v>3</v>
      </c>
      <c r="BU41" s="25" t="str">
        <f>IFERROR(VLOOKUP(3,$D$17:$AA$56,20,FALSE),"")</f>
        <v/>
      </c>
      <c r="BV41" s="25" t="str">
        <f>IFERROR(VLOOKUP(3,$D$17:$AA$56,21,FALSE),"")</f>
        <v/>
      </c>
      <c r="BW41" s="25" t="str">
        <f>IFERROR(VLOOKUP(3,$D$17:$AA$56,23,FALSE),"")</f>
        <v/>
      </c>
      <c r="BX41" s="221">
        <f t="shared" si="11"/>
        <v>0</v>
      </c>
      <c r="BY41" s="18"/>
      <c r="BZ41" s="10"/>
      <c r="CA41" s="10"/>
      <c r="CB41" s="10"/>
      <c r="CC41" s="10">
        <v>3</v>
      </c>
      <c r="CD41" s="25" t="str">
        <f>IFERROR(VLOOKUP(3,$R$17:$AA$56,6,FALSE),"")</f>
        <v/>
      </c>
      <c r="CE41" s="25" t="str">
        <f>IFERROR(VLOOKUP(3,$R$17:$AA$56,7,FALSE),"")</f>
        <v/>
      </c>
      <c r="CF41" s="25" t="str">
        <f>IFERROR(VLOOKUP(3,$R$17:$AA$56,9,FALSE),"")</f>
        <v/>
      </c>
      <c r="CG41" s="222">
        <f t="shared" si="12"/>
        <v>0</v>
      </c>
    </row>
    <row r="42" spans="1:85" ht="21.95" customHeight="1" thickTop="1" thickBot="1" x14ac:dyDescent="0.2">
      <c r="A42" s="41" t="str">
        <f t="shared" si="0"/>
        <v/>
      </c>
      <c r="B42" s="6" t="str">
        <f t="shared" si="0"/>
        <v/>
      </c>
      <c r="C42" s="6" t="str">
        <f t="shared" si="0"/>
        <v/>
      </c>
      <c r="D42" s="6" t="str">
        <f t="shared" si="0"/>
        <v/>
      </c>
      <c r="E42" s="44" t="str">
        <f>IF($AN42="○",COUNTIF($AN$17:$AN42,"○"),"")</f>
        <v/>
      </c>
      <c r="F42" s="44" t="str">
        <f>IF($AO42="○",COUNTIF($AO$17:$AO42,"○"),"")</f>
        <v/>
      </c>
      <c r="G42" s="44" t="str">
        <f>IF($AP42="○",COUNTIF($AP$17:$AP42,"○"),"")</f>
        <v/>
      </c>
      <c r="H42" s="44" t="str">
        <f>IF($AQ42="○",COUNTIF($AQ$17:$AQ42,"○"),"")</f>
        <v/>
      </c>
      <c r="I42" s="73" t="str">
        <f>IF($AT42="○",COUNTIF($AT$17:$AT42,"○"),"")</f>
        <v/>
      </c>
      <c r="J42" s="74" t="str">
        <f>IF($AU42="○",COUNTIF($AU$17:$AU42,"○"),"")</f>
        <v/>
      </c>
      <c r="K42" s="41" t="str">
        <f t="shared" si="1"/>
        <v/>
      </c>
      <c r="L42" s="6" t="str">
        <f t="shared" si="1"/>
        <v/>
      </c>
      <c r="M42" s="6" t="str">
        <f t="shared" si="1"/>
        <v/>
      </c>
      <c r="N42" s="6" t="str">
        <f t="shared" si="1"/>
        <v/>
      </c>
      <c r="O42" s="44" t="str">
        <f>IF($AR42="○",COUNTIF($AR$17:$AR42,"○"),"")</f>
        <v/>
      </c>
      <c r="P42" s="44" t="str">
        <f>IF($AS42="○",COUNTIF($AS$17:$AS42,"○"),"")</f>
        <v/>
      </c>
      <c r="Q42" s="44" t="str">
        <f>IF($AT42="○",COUNTIF($AT$17:$AT42,"○"),"")</f>
        <v/>
      </c>
      <c r="R42" s="54" t="str">
        <f>IF($AU42="○",COUNTIF($AU$17:$AU42,"○"),"")</f>
        <v/>
      </c>
      <c r="S42" s="73" t="str">
        <f>IF($AT42="○",COUNTIF($AT$17:$AT42,"○"),"")</f>
        <v/>
      </c>
      <c r="T42" s="74" t="str">
        <f>IF($AU42="○",COUNTIF($AU$17:$AU42,"○"),"")</f>
        <v/>
      </c>
      <c r="U42" s="10"/>
      <c r="V42" s="14">
        <v>26</v>
      </c>
      <c r="W42" s="120" t="str">
        <f>IF('申込一覧表（男子）'!$B$42=0,"",('申込一覧表（男子）'!$B$42))</f>
        <v/>
      </c>
      <c r="X42" s="120" t="str">
        <f>IF('申込一覧表（男子）'!C42=0,"",('申込一覧表（男子）'!C42))</f>
        <v/>
      </c>
      <c r="Y42" s="120" t="str">
        <f>IF('申込一覧表（男子）'!D42=0,"",('申込一覧表（男子）'!D42))</f>
        <v/>
      </c>
      <c r="Z42" s="120" t="str">
        <f>IF('申込一覧表（男子）'!E42=0,"",('申込一覧表（男子）'!E42))</f>
        <v/>
      </c>
      <c r="AA42" s="120">
        <f t="shared" si="5"/>
        <v>0</v>
      </c>
      <c r="AB42" s="120" t="str">
        <f>IF('申込一覧表（男子）'!G42=0,"",('申込一覧表（男子）'!G42))</f>
        <v/>
      </c>
      <c r="AC42" s="120" t="str">
        <f>IF('申込一覧表（男子）'!H42=0,"",('申込一覧表（男子）'!H42))</f>
        <v/>
      </c>
      <c r="AD42" s="120" t="str">
        <f>IF('申込一覧表（男子）'!I42=0,"",('申込一覧表（男子）'!I42))</f>
        <v/>
      </c>
      <c r="AE42" s="120" t="str">
        <f>IF('申込一覧表（男子）'!J42=0,"",('申込一覧表（男子）'!J42))</f>
        <v/>
      </c>
      <c r="AF42" s="120" t="str">
        <f>IF('申込一覧表（男子）'!K42=0,"",('申込一覧表（男子）'!K42))</f>
        <v/>
      </c>
      <c r="AG42" s="120" t="str">
        <f>IF('申込一覧表（男子）'!L42=0,"",('申込一覧表（男子）'!L42))</f>
        <v/>
      </c>
      <c r="AH42" s="120" t="str">
        <f>IF('申込一覧表（男子）'!M42=0,"",('申込一覧表（男子）'!M42))</f>
        <v/>
      </c>
      <c r="AI42" s="120" t="str">
        <f>IF('申込一覧表（男子）'!N42=0,"",('申込一覧表（男子）'!N42))</f>
        <v/>
      </c>
      <c r="AJ42" s="120" t="str">
        <f>IF('申込一覧表（男子）'!O42=0,"",('申込一覧表（男子）'!O42))</f>
        <v/>
      </c>
      <c r="AK42" s="120" t="str">
        <f>IF('申込一覧表（男子）'!P42=0,"",('申込一覧表（男子）'!P42))</f>
        <v/>
      </c>
      <c r="AL42" s="120" t="str">
        <f>IF('申込一覧表（男子）'!Q42=0,"",('申込一覧表（男子）'!Q42))</f>
        <v/>
      </c>
      <c r="AM42" s="120" t="str">
        <f>IF('申込一覧表（男子）'!R42=0,"",('申込一覧表（男子）'!R42))</f>
        <v/>
      </c>
      <c r="AN42" s="120" t="str">
        <f>IF('申込一覧表（男子）'!S42=0,"",('申込一覧表（男子）'!S42))</f>
        <v/>
      </c>
      <c r="AO42" s="120" t="str">
        <f>IF('申込一覧表（男子）'!T42=0,"",('申込一覧表（男子）'!T42))</f>
        <v/>
      </c>
      <c r="AP42" s="120" t="str">
        <f>IF('申込一覧表（男子）'!U42=0,"",('申込一覧表（男子）'!U42))</f>
        <v/>
      </c>
      <c r="AQ42" s="120" t="str">
        <f>IF('申込一覧表（男子）'!V42=0,"",('申込一覧表（男子）'!V42))</f>
        <v/>
      </c>
      <c r="AR42" s="120" t="str">
        <f>IF('申込一覧表（男子）'!W42=0,"",('申込一覧表（男子）'!W42))</f>
        <v/>
      </c>
      <c r="AS42" s="120" t="str">
        <f>IF('申込一覧表（男子）'!X42=0,"",('申込一覧表（男子）'!X42))</f>
        <v/>
      </c>
      <c r="AT42" s="120" t="str">
        <f>IF('申込一覧表（男子）'!Y42=0,"",('申込一覧表（男子）'!Y42))</f>
        <v/>
      </c>
      <c r="AU42" s="120" t="str">
        <f>IF('申込一覧表（男子）'!Z42=0,"",('申込一覧表（男子）'!Z42))</f>
        <v/>
      </c>
      <c r="AV42" s="204"/>
      <c r="AW42" s="205"/>
      <c r="AX42" s="10"/>
      <c r="AY42" s="41" t="str">
        <f t="shared" si="2"/>
        <v/>
      </c>
      <c r="AZ42" s="6" t="str">
        <f t="shared" si="2"/>
        <v/>
      </c>
      <c r="BA42" s="6" t="str">
        <f t="shared" si="2"/>
        <v/>
      </c>
      <c r="BB42" s="6" t="str">
        <f t="shared" si="2"/>
        <v/>
      </c>
      <c r="BC42" s="44" t="str">
        <f>IF($AN42="○",COUNTIF($AN$17:$AN42,"○"),"")</f>
        <v/>
      </c>
      <c r="BD42" s="44" t="str">
        <f>IF($AO42="○",COUNTIF($AO$17:$AO42,"○"),"")</f>
        <v/>
      </c>
      <c r="BE42" s="44" t="str">
        <f>IF($AP42="○",COUNTIF($AP$17:$AP42,"○"),"")</f>
        <v/>
      </c>
      <c r="BF42" s="44" t="str">
        <f>IF($AQ42="○",COUNTIF($AQ$17:$AQ42,"○"),"")</f>
        <v/>
      </c>
      <c r="BG42" s="73" t="str">
        <f>IF($AT42="○",COUNTIF($AT$17:$AT42,"○"),"")</f>
        <v/>
      </c>
      <c r="BH42" s="74" t="str">
        <f>IF($AU42="○",COUNTIF($AU$17:$AU42,"○"),"")</f>
        <v/>
      </c>
      <c r="BI42" s="41" t="str">
        <f t="shared" si="3"/>
        <v/>
      </c>
      <c r="BJ42" s="6" t="str">
        <f t="shared" si="3"/>
        <v/>
      </c>
      <c r="BK42" s="6" t="str">
        <f t="shared" si="3"/>
        <v/>
      </c>
      <c r="BL42" s="6" t="str">
        <f t="shared" si="3"/>
        <v/>
      </c>
      <c r="BM42" s="44" t="str">
        <f>IF($AR42="○",COUNTIF($AR$17:$AR42,"○"),"")</f>
        <v/>
      </c>
      <c r="BN42" s="44" t="str">
        <f>IF($AS42="○",COUNTIF($AS$17:$AS42,"○"),"")</f>
        <v/>
      </c>
      <c r="BO42" s="44" t="str">
        <f>IF($AT42="○",COUNTIF($AT$17:$AT42,"○"),"")</f>
        <v/>
      </c>
      <c r="BP42" s="54" t="str">
        <f>IF($AU42="○",COUNTIF($AU$17:$AU42,"○"),"")</f>
        <v/>
      </c>
      <c r="BQ42" s="73" t="str">
        <f>IF($AT42="○",COUNTIF($AT$17:$AT42,"○"),"")</f>
        <v/>
      </c>
      <c r="BR42" s="74" t="str">
        <f>IF($AU42="○",COUNTIF($AU$17:$AU42,"○"),"")</f>
        <v/>
      </c>
      <c r="BS42" s="4"/>
      <c r="BT42" s="10">
        <v>4</v>
      </c>
      <c r="BU42" s="25" t="str">
        <f>IFERROR(VLOOKUP(4,$D$17:$AA$56,20,FALSE),"")</f>
        <v/>
      </c>
      <c r="BV42" s="25" t="str">
        <f>IFERROR(VLOOKUP(4,$D$17:$AA$56,21,FALSE),"")</f>
        <v/>
      </c>
      <c r="BW42" s="25" t="str">
        <f>IFERROR(VLOOKUP(4,$D$17:$AA$56,23,FALSE),"")</f>
        <v/>
      </c>
      <c r="BX42" s="221">
        <f t="shared" si="11"/>
        <v>0</v>
      </c>
      <c r="BY42" s="26"/>
      <c r="BZ42" s="4"/>
      <c r="CA42" s="4"/>
      <c r="CB42" s="10"/>
      <c r="CC42" s="10">
        <v>4</v>
      </c>
      <c r="CD42" s="25" t="str">
        <f>IFERROR(VLOOKUP(4,$R$17:$AA$56,6,FALSE),"")</f>
        <v/>
      </c>
      <c r="CE42" s="25" t="str">
        <f>IFERROR(VLOOKUP(4,$R$17:$AA$56,7,FALSE),"")</f>
        <v/>
      </c>
      <c r="CF42" s="25" t="str">
        <f>IFERROR(VLOOKUP(4,$R$17:$AA$56,9,FALSE),"")</f>
        <v/>
      </c>
      <c r="CG42" s="222">
        <f t="shared" si="12"/>
        <v>0</v>
      </c>
    </row>
    <row r="43" spans="1:85" ht="21.95" customHeight="1" thickTop="1" thickBot="1" x14ac:dyDescent="0.2">
      <c r="A43" s="41" t="str">
        <f t="shared" si="0"/>
        <v/>
      </c>
      <c r="B43" s="6" t="str">
        <f t="shared" si="0"/>
        <v/>
      </c>
      <c r="C43" s="6" t="str">
        <f t="shared" si="0"/>
        <v/>
      </c>
      <c r="D43" s="6" t="str">
        <f t="shared" si="0"/>
        <v/>
      </c>
      <c r="E43" s="44" t="str">
        <f>IF($AN43="○",COUNTIF($AN$17:$AN43,"○"),"")</f>
        <v/>
      </c>
      <c r="F43" s="44" t="str">
        <f>IF($AO43="○",COUNTIF($AO$17:$AO43,"○"),"")</f>
        <v/>
      </c>
      <c r="G43" s="44" t="str">
        <f>IF($AP43="○",COUNTIF($AP$17:$AP43,"○"),"")</f>
        <v/>
      </c>
      <c r="H43" s="44" t="str">
        <f>IF($AQ43="○",COUNTIF($AQ$17:$AQ43,"○"),"")</f>
        <v/>
      </c>
      <c r="I43" s="73" t="str">
        <f>IF($AT43="○",COUNTIF($AT$17:$AT43,"○"),"")</f>
        <v/>
      </c>
      <c r="J43" s="74" t="str">
        <f>IF($AU43="○",COUNTIF($AU$17:$AU43,"○"),"")</f>
        <v/>
      </c>
      <c r="K43" s="41" t="str">
        <f t="shared" si="1"/>
        <v/>
      </c>
      <c r="L43" s="6" t="str">
        <f t="shared" si="1"/>
        <v/>
      </c>
      <c r="M43" s="6" t="str">
        <f t="shared" si="1"/>
        <v/>
      </c>
      <c r="N43" s="6" t="str">
        <f t="shared" si="1"/>
        <v/>
      </c>
      <c r="O43" s="44" t="str">
        <f>IF($AR43="○",COUNTIF($AR$17:$AR43,"○"),"")</f>
        <v/>
      </c>
      <c r="P43" s="44" t="str">
        <f>IF($AS43="○",COUNTIF($AS$17:$AS43,"○"),"")</f>
        <v/>
      </c>
      <c r="Q43" s="44" t="str">
        <f>IF($AT43="○",COUNTIF($AT$17:$AT43,"○"),"")</f>
        <v/>
      </c>
      <c r="R43" s="54" t="str">
        <f>IF($AU43="○",COUNTIF($AU$17:$AU43,"○"),"")</f>
        <v/>
      </c>
      <c r="S43" s="73" t="str">
        <f>IF($AT43="○",COUNTIF($AT$17:$AT43,"○"),"")</f>
        <v/>
      </c>
      <c r="T43" s="74" t="str">
        <f>IF($AU43="○",COUNTIF($AU$17:$AU43,"○"),"")</f>
        <v/>
      </c>
      <c r="U43" s="10"/>
      <c r="V43" s="14">
        <v>27</v>
      </c>
      <c r="W43" s="120" t="str">
        <f>IF('申込一覧表（男子）'!$B$43=0,"",('申込一覧表（男子）'!$B$43))</f>
        <v/>
      </c>
      <c r="X43" s="120" t="str">
        <f>IF('申込一覧表（男子）'!C43=0,"",('申込一覧表（男子）'!C43))</f>
        <v/>
      </c>
      <c r="Y43" s="120" t="str">
        <f>IF('申込一覧表（男子）'!D43=0,"",('申込一覧表（男子）'!D43))</f>
        <v/>
      </c>
      <c r="Z43" s="120" t="str">
        <f>IF('申込一覧表（男子）'!E43=0,"",('申込一覧表（男子）'!E43))</f>
        <v/>
      </c>
      <c r="AA43" s="120">
        <f t="shared" si="5"/>
        <v>0</v>
      </c>
      <c r="AB43" s="120" t="str">
        <f>IF('申込一覧表（男子）'!G43=0,"",('申込一覧表（男子）'!G43))</f>
        <v/>
      </c>
      <c r="AC43" s="120" t="str">
        <f>IF('申込一覧表（男子）'!H43=0,"",('申込一覧表（男子）'!H43))</f>
        <v/>
      </c>
      <c r="AD43" s="120" t="str">
        <f>IF('申込一覧表（男子）'!I43=0,"",('申込一覧表（男子）'!I43))</f>
        <v/>
      </c>
      <c r="AE43" s="120" t="str">
        <f>IF('申込一覧表（男子）'!J43=0,"",('申込一覧表（男子）'!J43))</f>
        <v/>
      </c>
      <c r="AF43" s="120" t="str">
        <f>IF('申込一覧表（男子）'!K43=0,"",('申込一覧表（男子）'!K43))</f>
        <v/>
      </c>
      <c r="AG43" s="120" t="str">
        <f>IF('申込一覧表（男子）'!L43=0,"",('申込一覧表（男子）'!L43))</f>
        <v/>
      </c>
      <c r="AH43" s="120" t="str">
        <f>IF('申込一覧表（男子）'!M43=0,"",('申込一覧表（男子）'!M43))</f>
        <v/>
      </c>
      <c r="AI43" s="120" t="str">
        <f>IF('申込一覧表（男子）'!N43=0,"",('申込一覧表（男子）'!N43))</f>
        <v/>
      </c>
      <c r="AJ43" s="120" t="str">
        <f>IF('申込一覧表（男子）'!O43=0,"",('申込一覧表（男子）'!O43))</f>
        <v/>
      </c>
      <c r="AK43" s="120" t="str">
        <f>IF('申込一覧表（男子）'!P43=0,"",('申込一覧表（男子）'!P43))</f>
        <v/>
      </c>
      <c r="AL43" s="120" t="str">
        <f>IF('申込一覧表（男子）'!Q43=0,"",('申込一覧表（男子）'!Q43))</f>
        <v/>
      </c>
      <c r="AM43" s="120" t="str">
        <f>IF('申込一覧表（男子）'!R43=0,"",('申込一覧表（男子）'!R43))</f>
        <v/>
      </c>
      <c r="AN43" s="120" t="str">
        <f>IF('申込一覧表（男子）'!S43=0,"",('申込一覧表（男子）'!S43))</f>
        <v/>
      </c>
      <c r="AO43" s="120" t="str">
        <f>IF('申込一覧表（男子）'!T43=0,"",('申込一覧表（男子）'!T43))</f>
        <v/>
      </c>
      <c r="AP43" s="120" t="str">
        <f>IF('申込一覧表（男子）'!U43=0,"",('申込一覧表（男子）'!U43))</f>
        <v/>
      </c>
      <c r="AQ43" s="120" t="str">
        <f>IF('申込一覧表（男子）'!V43=0,"",('申込一覧表（男子）'!V43))</f>
        <v/>
      </c>
      <c r="AR43" s="120" t="str">
        <f>IF('申込一覧表（男子）'!W43=0,"",('申込一覧表（男子）'!W43))</f>
        <v/>
      </c>
      <c r="AS43" s="120" t="str">
        <f>IF('申込一覧表（男子）'!X43=0,"",('申込一覧表（男子）'!X43))</f>
        <v/>
      </c>
      <c r="AT43" s="120" t="str">
        <f>IF('申込一覧表（男子）'!Y43=0,"",('申込一覧表（男子）'!Y43))</f>
        <v/>
      </c>
      <c r="AU43" s="120" t="str">
        <f>IF('申込一覧表（男子）'!Z43=0,"",('申込一覧表（男子）'!Z43))</f>
        <v/>
      </c>
      <c r="AV43" s="204"/>
      <c r="AW43" s="205"/>
      <c r="AX43" s="10"/>
      <c r="AY43" s="41" t="str">
        <f t="shared" si="2"/>
        <v/>
      </c>
      <c r="AZ43" s="6" t="str">
        <f t="shared" si="2"/>
        <v/>
      </c>
      <c r="BA43" s="6" t="str">
        <f t="shared" si="2"/>
        <v/>
      </c>
      <c r="BB43" s="6" t="str">
        <f t="shared" si="2"/>
        <v/>
      </c>
      <c r="BC43" s="44" t="str">
        <f>IF($AN43="○",COUNTIF($AN$17:$AN43,"○"),"")</f>
        <v/>
      </c>
      <c r="BD43" s="44" t="str">
        <f>IF($AO43="○",COUNTIF($AO$17:$AO43,"○"),"")</f>
        <v/>
      </c>
      <c r="BE43" s="44" t="str">
        <f>IF($AP43="○",COUNTIF($AP$17:$AP43,"○"),"")</f>
        <v/>
      </c>
      <c r="BF43" s="44" t="str">
        <f>IF($AQ43="○",COUNTIF($AQ$17:$AQ43,"○"),"")</f>
        <v/>
      </c>
      <c r="BG43" s="73" t="str">
        <f>IF($AT43="○",COUNTIF($AT$17:$AT43,"○"),"")</f>
        <v/>
      </c>
      <c r="BH43" s="74" t="str">
        <f>IF($AU43="○",COUNTIF($AU$17:$AU43,"○"),"")</f>
        <v/>
      </c>
      <c r="BI43" s="41" t="str">
        <f t="shared" si="3"/>
        <v/>
      </c>
      <c r="BJ43" s="6" t="str">
        <f t="shared" si="3"/>
        <v/>
      </c>
      <c r="BK43" s="6" t="str">
        <f t="shared" si="3"/>
        <v/>
      </c>
      <c r="BL43" s="6" t="str">
        <f t="shared" si="3"/>
        <v/>
      </c>
      <c r="BM43" s="44" t="str">
        <f>IF($AR43="○",COUNTIF($AR$17:$AR43,"○"),"")</f>
        <v/>
      </c>
      <c r="BN43" s="44" t="str">
        <f>IF($AS43="○",COUNTIF($AS$17:$AS43,"○"),"")</f>
        <v/>
      </c>
      <c r="BO43" s="44" t="str">
        <f>IF($AT43="○",COUNTIF($AT$17:$AT43,"○"),"")</f>
        <v/>
      </c>
      <c r="BP43" s="54" t="str">
        <f>IF($AU43="○",COUNTIF($AU$17:$AU43,"○"),"")</f>
        <v/>
      </c>
      <c r="BQ43" s="73" t="str">
        <f>IF($AT43="○",COUNTIF($AT$17:$AT43,"○"),"")</f>
        <v/>
      </c>
      <c r="BR43" s="74" t="str">
        <f>IF($AU43="○",COUNTIF($AU$17:$AU43,"○"),"")</f>
        <v/>
      </c>
      <c r="BS43" s="4"/>
      <c r="BT43" s="10">
        <v>5</v>
      </c>
      <c r="BU43" s="25" t="str">
        <f>IFERROR(VLOOKUP(5,$D$17:$AA$56,20,FALSE),"")</f>
        <v/>
      </c>
      <c r="BV43" s="25" t="str">
        <f>IFERROR(VLOOKUP(5,$D$17:$AA$56,21,FALSE),"")</f>
        <v/>
      </c>
      <c r="BW43" s="25" t="str">
        <f>IFERROR(VLOOKUP(5,$D$17:$AA$56,23,FALSE),"")</f>
        <v/>
      </c>
      <c r="BX43" s="221">
        <f t="shared" si="11"/>
        <v>0</v>
      </c>
      <c r="BY43" s="26"/>
      <c r="BZ43" s="4"/>
      <c r="CA43" s="4"/>
      <c r="CB43" s="10"/>
      <c r="CC43" s="10">
        <v>5</v>
      </c>
      <c r="CD43" s="25" t="str">
        <f>IFERROR(VLOOKUP(5,$R$17:$AA$56,6,FALSE),"")</f>
        <v/>
      </c>
      <c r="CE43" s="25" t="str">
        <f>IFERROR(VLOOKUP(5,$R$17:$AA$56,7,FALSE),"")</f>
        <v/>
      </c>
      <c r="CF43" s="25" t="str">
        <f>IFERROR(VLOOKUP(5,$R$17:$AA$56,9,FALSE),"")</f>
        <v/>
      </c>
      <c r="CG43" s="222">
        <f t="shared" si="12"/>
        <v>0</v>
      </c>
    </row>
    <row r="44" spans="1:85" ht="21.95" customHeight="1" thickTop="1" thickBot="1" x14ac:dyDescent="0.2">
      <c r="A44" s="41" t="str">
        <f t="shared" si="0"/>
        <v/>
      </c>
      <c r="B44" s="6" t="str">
        <f t="shared" si="0"/>
        <v/>
      </c>
      <c r="C44" s="6" t="str">
        <f t="shared" si="0"/>
        <v/>
      </c>
      <c r="D44" s="6" t="str">
        <f t="shared" si="0"/>
        <v/>
      </c>
      <c r="E44" s="44" t="str">
        <f>IF($AN44="○",COUNTIF($AN$17:$AN44,"○"),"")</f>
        <v/>
      </c>
      <c r="F44" s="44" t="str">
        <f>IF($AO44="○",COUNTIF($AO$17:$AO44,"○"),"")</f>
        <v/>
      </c>
      <c r="G44" s="44" t="str">
        <f>IF($AP44="○",COUNTIF($AP$17:$AP44,"○"),"")</f>
        <v/>
      </c>
      <c r="H44" s="44" t="str">
        <f>IF($AQ44="○",COUNTIF($AQ$17:$AQ44,"○"),"")</f>
        <v/>
      </c>
      <c r="I44" s="73" t="str">
        <f>IF($AT44="○",COUNTIF($AT$17:$AT44,"○"),"")</f>
        <v/>
      </c>
      <c r="J44" s="74" t="str">
        <f>IF($AU44="○",COUNTIF($AU$17:$AU44,"○"),"")</f>
        <v/>
      </c>
      <c r="K44" s="41" t="str">
        <f t="shared" si="1"/>
        <v/>
      </c>
      <c r="L44" s="6" t="str">
        <f t="shared" si="1"/>
        <v/>
      </c>
      <c r="M44" s="6" t="str">
        <f t="shared" si="1"/>
        <v/>
      </c>
      <c r="N44" s="6" t="str">
        <f t="shared" si="1"/>
        <v/>
      </c>
      <c r="O44" s="44" t="str">
        <f>IF($AR44="○",COUNTIF($AR$17:$AR44,"○"),"")</f>
        <v/>
      </c>
      <c r="P44" s="44" t="str">
        <f>IF($AS44="○",COUNTIF($AS$17:$AS44,"○"),"")</f>
        <v/>
      </c>
      <c r="Q44" s="44" t="str">
        <f>IF($AT44="○",COUNTIF($AT$17:$AT44,"○"),"")</f>
        <v/>
      </c>
      <c r="R44" s="54" t="str">
        <f>IF($AU44="○",COUNTIF($AU$17:$AU44,"○"),"")</f>
        <v/>
      </c>
      <c r="S44" s="73" t="str">
        <f>IF($AT44="○",COUNTIF($AT$17:$AT44,"○"),"")</f>
        <v/>
      </c>
      <c r="T44" s="74" t="str">
        <f>IF($AU44="○",COUNTIF($AU$17:$AU44,"○"),"")</f>
        <v/>
      </c>
      <c r="U44" s="10"/>
      <c r="V44" s="14">
        <v>28</v>
      </c>
      <c r="W44" s="120" t="str">
        <f>IF('申込一覧表（男子）'!$B$44=0,"",('申込一覧表（男子）'!$B$44))</f>
        <v/>
      </c>
      <c r="X44" s="120" t="str">
        <f>IF('申込一覧表（男子）'!C44=0,"",('申込一覧表（男子）'!C44))</f>
        <v/>
      </c>
      <c r="Y44" s="120" t="str">
        <f>IF('申込一覧表（男子）'!D44=0,"",('申込一覧表（男子）'!D44))</f>
        <v/>
      </c>
      <c r="Z44" s="120" t="str">
        <f>IF('申込一覧表（男子）'!E44=0,"",('申込一覧表（男子）'!E44))</f>
        <v/>
      </c>
      <c r="AA44" s="120">
        <f t="shared" si="5"/>
        <v>0</v>
      </c>
      <c r="AB44" s="120" t="str">
        <f>IF('申込一覧表（男子）'!G44=0,"",('申込一覧表（男子）'!G44))</f>
        <v/>
      </c>
      <c r="AC44" s="120" t="str">
        <f>IF('申込一覧表（男子）'!H44=0,"",('申込一覧表（男子）'!H44))</f>
        <v/>
      </c>
      <c r="AD44" s="120" t="str">
        <f>IF('申込一覧表（男子）'!I44=0,"",('申込一覧表（男子）'!I44))</f>
        <v/>
      </c>
      <c r="AE44" s="120" t="str">
        <f>IF('申込一覧表（男子）'!J44=0,"",('申込一覧表（男子）'!J44))</f>
        <v/>
      </c>
      <c r="AF44" s="120" t="str">
        <f>IF('申込一覧表（男子）'!K44=0,"",('申込一覧表（男子）'!K44))</f>
        <v/>
      </c>
      <c r="AG44" s="120" t="str">
        <f>IF('申込一覧表（男子）'!L44=0,"",('申込一覧表（男子）'!L44))</f>
        <v/>
      </c>
      <c r="AH44" s="120" t="str">
        <f>IF('申込一覧表（男子）'!M44=0,"",('申込一覧表（男子）'!M44))</f>
        <v/>
      </c>
      <c r="AI44" s="120" t="str">
        <f>IF('申込一覧表（男子）'!N44=0,"",('申込一覧表（男子）'!N44))</f>
        <v/>
      </c>
      <c r="AJ44" s="120" t="str">
        <f>IF('申込一覧表（男子）'!O44=0,"",('申込一覧表（男子）'!O44))</f>
        <v/>
      </c>
      <c r="AK44" s="120" t="str">
        <f>IF('申込一覧表（男子）'!P44=0,"",('申込一覧表（男子）'!P44))</f>
        <v/>
      </c>
      <c r="AL44" s="120" t="str">
        <f>IF('申込一覧表（男子）'!Q44=0,"",('申込一覧表（男子）'!Q44))</f>
        <v/>
      </c>
      <c r="AM44" s="120" t="str">
        <f>IF('申込一覧表（男子）'!R44=0,"",('申込一覧表（男子）'!R44))</f>
        <v/>
      </c>
      <c r="AN44" s="120" t="str">
        <f>IF('申込一覧表（男子）'!S44=0,"",('申込一覧表（男子）'!S44))</f>
        <v/>
      </c>
      <c r="AO44" s="120" t="str">
        <f>IF('申込一覧表（男子）'!T44=0,"",('申込一覧表（男子）'!T44))</f>
        <v/>
      </c>
      <c r="AP44" s="120" t="str">
        <f>IF('申込一覧表（男子）'!U44=0,"",('申込一覧表（男子）'!U44))</f>
        <v/>
      </c>
      <c r="AQ44" s="120" t="str">
        <f>IF('申込一覧表（男子）'!V44=0,"",('申込一覧表（男子）'!V44))</f>
        <v/>
      </c>
      <c r="AR44" s="120" t="str">
        <f>IF('申込一覧表（男子）'!W44=0,"",('申込一覧表（男子）'!W44))</f>
        <v/>
      </c>
      <c r="AS44" s="120" t="str">
        <f>IF('申込一覧表（男子）'!X44=0,"",('申込一覧表（男子）'!X44))</f>
        <v/>
      </c>
      <c r="AT44" s="120" t="str">
        <f>IF('申込一覧表（男子）'!Y44=0,"",('申込一覧表（男子）'!Y44))</f>
        <v/>
      </c>
      <c r="AU44" s="120" t="str">
        <f>IF('申込一覧表（男子）'!Z44=0,"",('申込一覧表（男子）'!Z44))</f>
        <v/>
      </c>
      <c r="AV44" s="204"/>
      <c r="AW44" s="205"/>
      <c r="AX44" s="10"/>
      <c r="AY44" s="41" t="str">
        <f t="shared" si="2"/>
        <v/>
      </c>
      <c r="AZ44" s="6" t="str">
        <f t="shared" si="2"/>
        <v/>
      </c>
      <c r="BA44" s="6" t="str">
        <f t="shared" si="2"/>
        <v/>
      </c>
      <c r="BB44" s="6" t="str">
        <f t="shared" si="2"/>
        <v/>
      </c>
      <c r="BC44" s="44" t="str">
        <f>IF($AN44="○",COUNTIF($AN$17:$AN44,"○"),"")</f>
        <v/>
      </c>
      <c r="BD44" s="44" t="str">
        <f>IF($AO44="○",COUNTIF($AO$17:$AO44,"○"),"")</f>
        <v/>
      </c>
      <c r="BE44" s="44" t="str">
        <f>IF($AP44="○",COUNTIF($AP$17:$AP44,"○"),"")</f>
        <v/>
      </c>
      <c r="BF44" s="44" t="str">
        <f>IF($AQ44="○",COUNTIF($AQ$17:$AQ44,"○"),"")</f>
        <v/>
      </c>
      <c r="BG44" s="73" t="str">
        <f>IF($AT44="○",COUNTIF($AT$17:$AT44,"○"),"")</f>
        <v/>
      </c>
      <c r="BH44" s="74" t="str">
        <f>IF($AU44="○",COUNTIF($AU$17:$AU44,"○"),"")</f>
        <v/>
      </c>
      <c r="BI44" s="41" t="str">
        <f t="shared" si="3"/>
        <v/>
      </c>
      <c r="BJ44" s="6" t="str">
        <f t="shared" si="3"/>
        <v/>
      </c>
      <c r="BK44" s="6" t="str">
        <f t="shared" si="3"/>
        <v/>
      </c>
      <c r="BL44" s="6" t="str">
        <f t="shared" si="3"/>
        <v/>
      </c>
      <c r="BM44" s="44" t="str">
        <f>IF($AR44="○",COUNTIF($AR$17:$AR44,"○"),"")</f>
        <v/>
      </c>
      <c r="BN44" s="44" t="str">
        <f>IF($AS44="○",COUNTIF($AS$17:$AS44,"○"),"")</f>
        <v/>
      </c>
      <c r="BO44" s="44" t="str">
        <f>IF($AT44="○",COUNTIF($AT$17:$AT44,"○"),"")</f>
        <v/>
      </c>
      <c r="BP44" s="54" t="str">
        <f>IF($AU44="○",COUNTIF($AU$17:$AU44,"○"),"")</f>
        <v/>
      </c>
      <c r="BQ44" s="73" t="str">
        <f>IF($AT44="○",COUNTIF($AT$17:$AT44,"○"),"")</f>
        <v/>
      </c>
      <c r="BR44" s="74" t="str">
        <f>IF($AU44="○",COUNTIF($AU$17:$AU44,"○"),"")</f>
        <v/>
      </c>
      <c r="BS44" s="4"/>
      <c r="BT44" s="10">
        <v>6</v>
      </c>
      <c r="BU44" s="25" t="str">
        <f>IFERROR(VLOOKUP(6,$D$17:$AA$56,20,FALSE),"")</f>
        <v/>
      </c>
      <c r="BV44" s="25" t="str">
        <f>IFERROR(VLOOKUP(6,$D$17:$AA$56,21,FALSE),"")</f>
        <v/>
      </c>
      <c r="BW44" s="25" t="str">
        <f>IFERROR(VLOOKUP(6,$D$17:$AA$56,23,FALSE),"")</f>
        <v/>
      </c>
      <c r="BX44" s="221">
        <f t="shared" si="11"/>
        <v>0</v>
      </c>
      <c r="BY44" s="26"/>
      <c r="BZ44" s="4"/>
      <c r="CA44" s="4"/>
      <c r="CB44" s="10"/>
      <c r="CC44" s="10">
        <v>6</v>
      </c>
      <c r="CD44" s="25" t="str">
        <f>IFERROR(VLOOKUP(6,$R$17:$AA$56,6,FALSE),"")</f>
        <v/>
      </c>
      <c r="CE44" s="25" t="str">
        <f>IFERROR(VLOOKUP(6,$R$17:$AA$56,7,FALSE),"")</f>
        <v/>
      </c>
      <c r="CF44" s="25" t="str">
        <f>IFERROR(VLOOKUP(6,$R$17:$AA$56,9,FALSE),"")</f>
        <v/>
      </c>
      <c r="CG44" s="222">
        <f t="shared" si="12"/>
        <v>0</v>
      </c>
    </row>
    <row r="45" spans="1:85" ht="21.95" customHeight="1" thickTop="1" thickBot="1" x14ac:dyDescent="0.2">
      <c r="A45" s="41" t="str">
        <f t="shared" si="0"/>
        <v/>
      </c>
      <c r="B45" s="6" t="str">
        <f t="shared" si="0"/>
        <v/>
      </c>
      <c r="C45" s="6" t="str">
        <f t="shared" si="0"/>
        <v/>
      </c>
      <c r="D45" s="6" t="str">
        <f t="shared" si="0"/>
        <v/>
      </c>
      <c r="E45" s="44" t="str">
        <f>IF($AN45="○",COUNTIF($AN$17:$AN45,"○"),"")</f>
        <v/>
      </c>
      <c r="F45" s="44" t="str">
        <f>IF($AO45="○",COUNTIF($AO$17:$AO45,"○"),"")</f>
        <v/>
      </c>
      <c r="G45" s="44" t="str">
        <f>IF($AP45="○",COUNTIF($AP$17:$AP45,"○"),"")</f>
        <v/>
      </c>
      <c r="H45" s="44" t="str">
        <f>IF($AQ45="○",COUNTIF($AQ$17:$AQ45,"○"),"")</f>
        <v/>
      </c>
      <c r="I45" s="73" t="str">
        <f>IF($AT45="○",COUNTIF($AT$17:$AT45,"○"),"")</f>
        <v/>
      </c>
      <c r="J45" s="74" t="str">
        <f>IF($AU45="○",COUNTIF($AU$17:$AU45,"○"),"")</f>
        <v/>
      </c>
      <c r="K45" s="41" t="str">
        <f t="shared" si="1"/>
        <v/>
      </c>
      <c r="L45" s="6" t="str">
        <f t="shared" si="1"/>
        <v/>
      </c>
      <c r="M45" s="6" t="str">
        <f t="shared" si="1"/>
        <v/>
      </c>
      <c r="N45" s="6" t="str">
        <f t="shared" si="1"/>
        <v/>
      </c>
      <c r="O45" s="44" t="str">
        <f>IF($AR45="○",COUNTIF($AR$17:$AR45,"○"),"")</f>
        <v/>
      </c>
      <c r="P45" s="44" t="str">
        <f>IF($AS45="○",COUNTIF($AS$17:$AS45,"○"),"")</f>
        <v/>
      </c>
      <c r="Q45" s="44" t="str">
        <f>IF($AT45="○",COUNTIF($AT$17:$AT45,"○"),"")</f>
        <v/>
      </c>
      <c r="R45" s="54" t="str">
        <f>IF($AU45="○",COUNTIF($AU$17:$AU45,"○"),"")</f>
        <v/>
      </c>
      <c r="S45" s="73" t="str">
        <f>IF($AT45="○",COUNTIF($AT$17:$AT45,"○"),"")</f>
        <v/>
      </c>
      <c r="T45" s="74" t="str">
        <f>IF($AU45="○",COUNTIF($AU$17:$AU45,"○"),"")</f>
        <v/>
      </c>
      <c r="U45" s="10"/>
      <c r="V45" s="14">
        <v>29</v>
      </c>
      <c r="W45" s="120" t="str">
        <f>IF('申込一覧表（男子）'!$B$45=0,"",('申込一覧表（男子）'!$B$45))</f>
        <v/>
      </c>
      <c r="X45" s="120" t="str">
        <f>IF('申込一覧表（男子）'!C45=0,"",('申込一覧表（男子）'!C45))</f>
        <v/>
      </c>
      <c r="Y45" s="120" t="str">
        <f>IF('申込一覧表（男子）'!D45=0,"",('申込一覧表（男子）'!D45))</f>
        <v/>
      </c>
      <c r="Z45" s="120" t="str">
        <f>IF('申込一覧表（男子）'!E45=0,"",('申込一覧表（男子）'!E45))</f>
        <v/>
      </c>
      <c r="AA45" s="120">
        <f t="shared" si="5"/>
        <v>0</v>
      </c>
      <c r="AB45" s="120" t="str">
        <f>IF('申込一覧表（男子）'!G45=0,"",('申込一覧表（男子）'!G45))</f>
        <v/>
      </c>
      <c r="AC45" s="120" t="str">
        <f>IF('申込一覧表（男子）'!H45=0,"",('申込一覧表（男子）'!H45))</f>
        <v/>
      </c>
      <c r="AD45" s="120" t="str">
        <f>IF('申込一覧表（男子）'!I45=0,"",('申込一覧表（男子）'!I45))</f>
        <v/>
      </c>
      <c r="AE45" s="120" t="str">
        <f>IF('申込一覧表（男子）'!J45=0,"",('申込一覧表（男子）'!J45))</f>
        <v/>
      </c>
      <c r="AF45" s="120" t="str">
        <f>IF('申込一覧表（男子）'!K45=0,"",('申込一覧表（男子）'!K45))</f>
        <v/>
      </c>
      <c r="AG45" s="120" t="str">
        <f>IF('申込一覧表（男子）'!L45=0,"",('申込一覧表（男子）'!L45))</f>
        <v/>
      </c>
      <c r="AH45" s="120" t="str">
        <f>IF('申込一覧表（男子）'!M45=0,"",('申込一覧表（男子）'!M45))</f>
        <v/>
      </c>
      <c r="AI45" s="120" t="str">
        <f>IF('申込一覧表（男子）'!N45=0,"",('申込一覧表（男子）'!N45))</f>
        <v/>
      </c>
      <c r="AJ45" s="120" t="str">
        <f>IF('申込一覧表（男子）'!O45=0,"",('申込一覧表（男子）'!O45))</f>
        <v/>
      </c>
      <c r="AK45" s="120" t="str">
        <f>IF('申込一覧表（男子）'!P45=0,"",('申込一覧表（男子）'!P45))</f>
        <v/>
      </c>
      <c r="AL45" s="120" t="str">
        <f>IF('申込一覧表（男子）'!Q45=0,"",('申込一覧表（男子）'!Q45))</f>
        <v/>
      </c>
      <c r="AM45" s="120" t="str">
        <f>IF('申込一覧表（男子）'!R45=0,"",('申込一覧表（男子）'!R45))</f>
        <v/>
      </c>
      <c r="AN45" s="120" t="str">
        <f>IF('申込一覧表（男子）'!S45=0,"",('申込一覧表（男子）'!S45))</f>
        <v/>
      </c>
      <c r="AO45" s="120" t="str">
        <f>IF('申込一覧表（男子）'!T45=0,"",('申込一覧表（男子）'!T45))</f>
        <v/>
      </c>
      <c r="AP45" s="120" t="str">
        <f>IF('申込一覧表（男子）'!U45=0,"",('申込一覧表（男子）'!U45))</f>
        <v/>
      </c>
      <c r="AQ45" s="120" t="str">
        <f>IF('申込一覧表（男子）'!V45=0,"",('申込一覧表（男子）'!V45))</f>
        <v/>
      </c>
      <c r="AR45" s="120" t="str">
        <f>IF('申込一覧表（男子）'!W45=0,"",('申込一覧表（男子）'!W45))</f>
        <v/>
      </c>
      <c r="AS45" s="120" t="str">
        <f>IF('申込一覧表（男子）'!X45=0,"",('申込一覧表（男子）'!X45))</f>
        <v/>
      </c>
      <c r="AT45" s="120" t="str">
        <f>IF('申込一覧表（男子）'!Y45=0,"",('申込一覧表（男子）'!Y45))</f>
        <v/>
      </c>
      <c r="AU45" s="120" t="str">
        <f>IF('申込一覧表（男子）'!Z45=0,"",('申込一覧表（男子）'!Z45))</f>
        <v/>
      </c>
      <c r="AV45" s="204"/>
      <c r="AW45" s="205"/>
      <c r="AX45" s="10"/>
      <c r="AY45" s="41" t="str">
        <f t="shared" si="2"/>
        <v/>
      </c>
      <c r="AZ45" s="6" t="str">
        <f t="shared" si="2"/>
        <v/>
      </c>
      <c r="BA45" s="6" t="str">
        <f t="shared" si="2"/>
        <v/>
      </c>
      <c r="BB45" s="6" t="str">
        <f t="shared" si="2"/>
        <v/>
      </c>
      <c r="BC45" s="44" t="str">
        <f>IF($AN45="○",COUNTIF($AN$17:$AN45,"○"),"")</f>
        <v/>
      </c>
      <c r="BD45" s="44" t="str">
        <f>IF($AO45="○",COUNTIF($AO$17:$AO45,"○"),"")</f>
        <v/>
      </c>
      <c r="BE45" s="44" t="str">
        <f>IF($AP45="○",COUNTIF($AP$17:$AP45,"○"),"")</f>
        <v/>
      </c>
      <c r="BF45" s="44" t="str">
        <f>IF($AQ45="○",COUNTIF($AQ$17:$AQ45,"○"),"")</f>
        <v/>
      </c>
      <c r="BG45" s="73" t="str">
        <f>IF($AT45="○",COUNTIF($AT$17:$AT45,"○"),"")</f>
        <v/>
      </c>
      <c r="BH45" s="74" t="str">
        <f>IF($AU45="○",COUNTIF($AU$17:$AU45,"○"),"")</f>
        <v/>
      </c>
      <c r="BI45" s="41" t="str">
        <f t="shared" si="3"/>
        <v/>
      </c>
      <c r="BJ45" s="6" t="str">
        <f t="shared" si="3"/>
        <v/>
      </c>
      <c r="BK45" s="6" t="str">
        <f t="shared" si="3"/>
        <v/>
      </c>
      <c r="BL45" s="6" t="str">
        <f t="shared" si="3"/>
        <v/>
      </c>
      <c r="BM45" s="44" t="str">
        <f>IF($AR45="○",COUNTIF($AR$17:$AR45,"○"),"")</f>
        <v/>
      </c>
      <c r="BN45" s="44" t="str">
        <f>IF($AS45="○",COUNTIF($AS$17:$AS45,"○"),"")</f>
        <v/>
      </c>
      <c r="BO45" s="44" t="str">
        <f>IF($AT45="○",COUNTIF($AT$17:$AT45,"○"),"")</f>
        <v/>
      </c>
      <c r="BP45" s="54" t="str">
        <f>IF($AU45="○",COUNTIF($AU$17:$AU45,"○"),"")</f>
        <v/>
      </c>
      <c r="BQ45" s="73" t="str">
        <f>IF($AT45="○",COUNTIF($AT$17:$AT45,"○"),"")</f>
        <v/>
      </c>
      <c r="BR45" s="74" t="str">
        <f>IF($AU45="○",COUNTIF($AU$17:$AU45,"○"),"")</f>
        <v/>
      </c>
      <c r="BS45" s="4"/>
      <c r="BT45" s="10"/>
      <c r="BU45" s="10"/>
      <c r="BV45" s="10"/>
      <c r="BW45" s="10"/>
      <c r="BX45" s="10"/>
      <c r="BY45" s="26"/>
      <c r="BZ45" s="4"/>
      <c r="CA45" s="4"/>
      <c r="CB45" s="10"/>
      <c r="CC45" s="10"/>
      <c r="CD45" s="10"/>
      <c r="CE45" s="10"/>
      <c r="CF45" s="10"/>
    </row>
    <row r="46" spans="1:85" ht="21.95" customHeight="1" thickTop="1" thickBot="1" x14ac:dyDescent="0.2">
      <c r="A46" s="41" t="str">
        <f t="shared" si="0"/>
        <v/>
      </c>
      <c r="B46" s="6" t="str">
        <f t="shared" si="0"/>
        <v/>
      </c>
      <c r="C46" s="6" t="str">
        <f t="shared" si="0"/>
        <v/>
      </c>
      <c r="D46" s="6" t="str">
        <f t="shared" si="0"/>
        <v/>
      </c>
      <c r="E46" s="44" t="str">
        <f>IF($AN46="○",COUNTIF($AN$17:$AN46,"○"),"")</f>
        <v/>
      </c>
      <c r="F46" s="44" t="str">
        <f>IF($AO46="○",COUNTIF($AO$17:$AO46,"○"),"")</f>
        <v/>
      </c>
      <c r="G46" s="44" t="str">
        <f>IF($AP46="○",COUNTIF($AP$17:$AP46,"○"),"")</f>
        <v/>
      </c>
      <c r="H46" s="44" t="str">
        <f>IF($AQ46="○",COUNTIF($AQ$17:$AQ46,"○"),"")</f>
        <v/>
      </c>
      <c r="I46" s="73" t="str">
        <f>IF($AT46="○",COUNTIF($AT$17:$AT46,"○"),"")</f>
        <v/>
      </c>
      <c r="J46" s="74" t="str">
        <f>IF($AU46="○",COUNTIF($AU$17:$AU46,"○"),"")</f>
        <v/>
      </c>
      <c r="K46" s="41" t="str">
        <f t="shared" si="1"/>
        <v/>
      </c>
      <c r="L46" s="6" t="str">
        <f t="shared" si="1"/>
        <v/>
      </c>
      <c r="M46" s="6" t="str">
        <f t="shared" si="1"/>
        <v/>
      </c>
      <c r="N46" s="6" t="str">
        <f t="shared" si="1"/>
        <v/>
      </c>
      <c r="O46" s="44" t="str">
        <f>IF($AR46="○",COUNTIF($AR$17:$AR46,"○"),"")</f>
        <v/>
      </c>
      <c r="P46" s="44" t="str">
        <f>IF($AS46="○",COUNTIF($AS$17:$AS46,"○"),"")</f>
        <v/>
      </c>
      <c r="Q46" s="44" t="str">
        <f>IF($AT46="○",COUNTIF($AT$17:$AT46,"○"),"")</f>
        <v/>
      </c>
      <c r="R46" s="54" t="str">
        <f>IF($AU46="○",COUNTIF($AU$17:$AU46,"○"),"")</f>
        <v/>
      </c>
      <c r="S46" s="73" t="str">
        <f>IF($AT46="○",COUNTIF($AT$17:$AT46,"○"),"")</f>
        <v/>
      </c>
      <c r="T46" s="74" t="str">
        <f>IF($AU46="○",COUNTIF($AU$17:$AU46,"○"),"")</f>
        <v/>
      </c>
      <c r="U46" s="10"/>
      <c r="V46" s="14">
        <v>30</v>
      </c>
      <c r="W46" s="120" t="str">
        <f>IF('申込一覧表（男子）'!$B$46=0,"",('申込一覧表（男子）'!$B$46))</f>
        <v/>
      </c>
      <c r="X46" s="120" t="str">
        <f>IF('申込一覧表（男子）'!C46=0,"",('申込一覧表（男子）'!C46))</f>
        <v/>
      </c>
      <c r="Y46" s="120" t="str">
        <f>IF('申込一覧表（男子）'!D46=0,"",('申込一覧表（男子）'!D46))</f>
        <v/>
      </c>
      <c r="Z46" s="120" t="str">
        <f>IF('申込一覧表（男子）'!E46=0,"",('申込一覧表（男子）'!E46))</f>
        <v/>
      </c>
      <c r="AA46" s="120">
        <f t="shared" si="5"/>
        <v>0</v>
      </c>
      <c r="AB46" s="120" t="str">
        <f>IF('申込一覧表（男子）'!G46=0,"",('申込一覧表（男子）'!G46))</f>
        <v/>
      </c>
      <c r="AC46" s="120" t="str">
        <f>IF('申込一覧表（男子）'!H46=0,"",('申込一覧表（男子）'!H46))</f>
        <v/>
      </c>
      <c r="AD46" s="120" t="str">
        <f>IF('申込一覧表（男子）'!I46=0,"",('申込一覧表（男子）'!I46))</f>
        <v/>
      </c>
      <c r="AE46" s="120" t="str">
        <f>IF('申込一覧表（男子）'!J46=0,"",('申込一覧表（男子）'!J46))</f>
        <v/>
      </c>
      <c r="AF46" s="120" t="str">
        <f>IF('申込一覧表（男子）'!K46=0,"",('申込一覧表（男子）'!K46))</f>
        <v/>
      </c>
      <c r="AG46" s="120" t="str">
        <f>IF('申込一覧表（男子）'!L46=0,"",('申込一覧表（男子）'!L46))</f>
        <v/>
      </c>
      <c r="AH46" s="120" t="str">
        <f>IF('申込一覧表（男子）'!M46=0,"",('申込一覧表（男子）'!M46))</f>
        <v/>
      </c>
      <c r="AI46" s="120" t="str">
        <f>IF('申込一覧表（男子）'!N46=0,"",('申込一覧表（男子）'!N46))</f>
        <v/>
      </c>
      <c r="AJ46" s="120" t="str">
        <f>IF('申込一覧表（男子）'!O46=0,"",('申込一覧表（男子）'!O46))</f>
        <v/>
      </c>
      <c r="AK46" s="120" t="str">
        <f>IF('申込一覧表（男子）'!P46=0,"",('申込一覧表（男子）'!P46))</f>
        <v/>
      </c>
      <c r="AL46" s="120" t="str">
        <f>IF('申込一覧表（男子）'!Q46=0,"",('申込一覧表（男子）'!Q46))</f>
        <v/>
      </c>
      <c r="AM46" s="120" t="str">
        <f>IF('申込一覧表（男子）'!R46=0,"",('申込一覧表（男子）'!R46))</f>
        <v/>
      </c>
      <c r="AN46" s="120" t="str">
        <f>IF('申込一覧表（男子）'!S46=0,"",('申込一覧表（男子）'!S46))</f>
        <v/>
      </c>
      <c r="AO46" s="120" t="str">
        <f>IF('申込一覧表（男子）'!T46=0,"",('申込一覧表（男子）'!T46))</f>
        <v/>
      </c>
      <c r="AP46" s="120" t="str">
        <f>IF('申込一覧表（男子）'!U46=0,"",('申込一覧表（男子）'!U46))</f>
        <v/>
      </c>
      <c r="AQ46" s="120" t="str">
        <f>IF('申込一覧表（男子）'!V46=0,"",('申込一覧表（男子）'!V46))</f>
        <v/>
      </c>
      <c r="AR46" s="120" t="str">
        <f>IF('申込一覧表（男子）'!W46=0,"",('申込一覧表（男子）'!W46))</f>
        <v/>
      </c>
      <c r="AS46" s="120" t="str">
        <f>IF('申込一覧表（男子）'!X46=0,"",('申込一覧表（男子）'!X46))</f>
        <v/>
      </c>
      <c r="AT46" s="120" t="str">
        <f>IF('申込一覧表（男子）'!Y46=0,"",('申込一覧表（男子）'!Y46))</f>
        <v/>
      </c>
      <c r="AU46" s="120" t="str">
        <f>IF('申込一覧表（男子）'!Z46=0,"",('申込一覧表（男子）'!Z46))</f>
        <v/>
      </c>
      <c r="AV46" s="204"/>
      <c r="AW46" s="205"/>
      <c r="AX46" s="10"/>
      <c r="AY46" s="41" t="str">
        <f t="shared" si="2"/>
        <v/>
      </c>
      <c r="AZ46" s="6" t="str">
        <f t="shared" si="2"/>
        <v/>
      </c>
      <c r="BA46" s="6" t="str">
        <f t="shared" si="2"/>
        <v/>
      </c>
      <c r="BB46" s="6" t="str">
        <f t="shared" si="2"/>
        <v/>
      </c>
      <c r="BC46" s="44" t="str">
        <f>IF($AN46="○",COUNTIF($AN$17:$AN46,"○"),"")</f>
        <v/>
      </c>
      <c r="BD46" s="44" t="str">
        <f>IF($AO46="○",COUNTIF($AO$17:$AO46,"○"),"")</f>
        <v/>
      </c>
      <c r="BE46" s="44" t="str">
        <f>IF($AP46="○",COUNTIF($AP$17:$AP46,"○"),"")</f>
        <v/>
      </c>
      <c r="BF46" s="44" t="str">
        <f>IF($AQ46="○",COUNTIF($AQ$17:$AQ46,"○"),"")</f>
        <v/>
      </c>
      <c r="BG46" s="73" t="str">
        <f>IF($AT46="○",COUNTIF($AT$17:$AT46,"○"),"")</f>
        <v/>
      </c>
      <c r="BH46" s="74" t="str">
        <f>IF($AU46="○",COUNTIF($AU$17:$AU46,"○"),"")</f>
        <v/>
      </c>
      <c r="BI46" s="41" t="str">
        <f t="shared" si="3"/>
        <v/>
      </c>
      <c r="BJ46" s="6" t="str">
        <f t="shared" si="3"/>
        <v/>
      </c>
      <c r="BK46" s="6" t="str">
        <f t="shared" si="3"/>
        <v/>
      </c>
      <c r="BL46" s="6" t="str">
        <f t="shared" si="3"/>
        <v/>
      </c>
      <c r="BM46" s="44" t="str">
        <f>IF($AR46="○",COUNTIF($AR$17:$AR46,"○"),"")</f>
        <v/>
      </c>
      <c r="BN46" s="44" t="str">
        <f>IF($AS46="○",COUNTIF($AS$17:$AS46,"○"),"")</f>
        <v/>
      </c>
      <c r="BO46" s="44" t="str">
        <f>IF($AT46="○",COUNTIF($AT$17:$AT46,"○"),"")</f>
        <v/>
      </c>
      <c r="BP46" s="54" t="str">
        <f>IF($AU46="○",COUNTIF($AU$17:$AU46,"○"),"")</f>
        <v/>
      </c>
      <c r="BQ46" s="73" t="str">
        <f>IF($AT46="○",COUNTIF($AT$17:$AT46,"○"),"")</f>
        <v/>
      </c>
      <c r="BR46" s="74" t="str">
        <f>IF($AU46="○",COUNTIF($AU$17:$AU46,"○"),"")</f>
        <v/>
      </c>
      <c r="BS46" s="4"/>
      <c r="BT46" s="10"/>
      <c r="BU46" s="10"/>
      <c r="BV46" s="24"/>
      <c r="BW46" s="10"/>
      <c r="BX46" s="10"/>
      <c r="BY46" s="26"/>
      <c r="BZ46" s="4"/>
      <c r="CA46" s="4"/>
      <c r="CB46" s="10"/>
      <c r="CC46" s="10"/>
      <c r="CD46" s="10"/>
      <c r="CE46" s="24"/>
      <c r="CF46" s="10"/>
    </row>
    <row r="47" spans="1:85" ht="21.95" customHeight="1" thickTop="1" thickBot="1" x14ac:dyDescent="0.2">
      <c r="A47" s="41" t="str">
        <f t="shared" si="0"/>
        <v/>
      </c>
      <c r="B47" s="6" t="str">
        <f t="shared" si="0"/>
        <v/>
      </c>
      <c r="C47" s="6" t="str">
        <f t="shared" si="0"/>
        <v/>
      </c>
      <c r="D47" s="6" t="str">
        <f t="shared" si="0"/>
        <v/>
      </c>
      <c r="E47" s="44" t="str">
        <f>IF($AN47="○",COUNTIF($AN$17:$AN47,"○"),"")</f>
        <v/>
      </c>
      <c r="F47" s="44" t="str">
        <f>IF($AO47="○",COUNTIF($AO$17:$AO47,"○"),"")</f>
        <v/>
      </c>
      <c r="G47" s="44" t="str">
        <f>IF($AP47="○",COUNTIF($AP$17:$AP47,"○"),"")</f>
        <v/>
      </c>
      <c r="H47" s="44" t="str">
        <f>IF($AQ47="○",COUNTIF($AQ$17:$AQ47,"○"),"")</f>
        <v/>
      </c>
      <c r="I47" s="73" t="str">
        <f>IF($AT47="○",COUNTIF($AT$17:$AT47,"○"),"")</f>
        <v/>
      </c>
      <c r="J47" s="74" t="str">
        <f>IF($AU47="○",COUNTIF($AU$17:$AU47,"○"),"")</f>
        <v/>
      </c>
      <c r="K47" s="41" t="str">
        <f t="shared" si="1"/>
        <v/>
      </c>
      <c r="L47" s="6" t="str">
        <f t="shared" si="1"/>
        <v/>
      </c>
      <c r="M47" s="6" t="str">
        <f t="shared" si="1"/>
        <v/>
      </c>
      <c r="N47" s="6" t="str">
        <f t="shared" si="1"/>
        <v/>
      </c>
      <c r="O47" s="44" t="str">
        <f>IF($AR47="○",COUNTIF($AR$17:$AR47,"○"),"")</f>
        <v/>
      </c>
      <c r="P47" s="44" t="str">
        <f>IF($AS47="○",COUNTIF($AS$17:$AS47,"○"),"")</f>
        <v/>
      </c>
      <c r="Q47" s="44" t="str">
        <f>IF($AT47="○",COUNTIF($AT$17:$AT47,"○"),"")</f>
        <v/>
      </c>
      <c r="R47" s="54" t="str">
        <f>IF($AU47="○",COUNTIF($AU$17:$AU47,"○"),"")</f>
        <v/>
      </c>
      <c r="S47" s="73" t="str">
        <f>IF($AT47="○",COUNTIF($AT$17:$AT47,"○"),"")</f>
        <v/>
      </c>
      <c r="T47" s="74" t="str">
        <f>IF($AU47="○",COUNTIF($AU$17:$AU47,"○"),"")</f>
        <v/>
      </c>
      <c r="U47" s="10"/>
      <c r="V47" s="14">
        <v>31</v>
      </c>
      <c r="W47" s="120" t="str">
        <f>IF('申込一覧表（男子）'!$B$47=0,"",('申込一覧表（男子）'!$B$47))</f>
        <v/>
      </c>
      <c r="X47" s="120" t="str">
        <f>IF('申込一覧表（男子）'!C47=0,"",('申込一覧表（男子）'!C47))</f>
        <v/>
      </c>
      <c r="Y47" s="120" t="str">
        <f>IF('申込一覧表（男子）'!D47=0,"",('申込一覧表（男子）'!D47))</f>
        <v/>
      </c>
      <c r="Z47" s="120" t="str">
        <f>IF('申込一覧表（男子）'!E47=0,"",('申込一覧表（男子）'!E47))</f>
        <v/>
      </c>
      <c r="AA47" s="120">
        <f t="shared" si="5"/>
        <v>0</v>
      </c>
      <c r="AB47" s="120" t="str">
        <f>IF('申込一覧表（男子）'!G47=0,"",('申込一覧表（男子）'!G47))</f>
        <v/>
      </c>
      <c r="AC47" s="120" t="str">
        <f>IF('申込一覧表（男子）'!H47=0,"",('申込一覧表（男子）'!H47))</f>
        <v/>
      </c>
      <c r="AD47" s="120" t="str">
        <f>IF('申込一覧表（男子）'!I47=0,"",('申込一覧表（男子）'!I47))</f>
        <v/>
      </c>
      <c r="AE47" s="120" t="str">
        <f>IF('申込一覧表（男子）'!J47=0,"",('申込一覧表（男子）'!J47))</f>
        <v/>
      </c>
      <c r="AF47" s="120" t="str">
        <f>IF('申込一覧表（男子）'!K47=0,"",('申込一覧表（男子）'!K47))</f>
        <v/>
      </c>
      <c r="AG47" s="120" t="str">
        <f>IF('申込一覧表（男子）'!L47=0,"",('申込一覧表（男子）'!L47))</f>
        <v/>
      </c>
      <c r="AH47" s="120" t="str">
        <f>IF('申込一覧表（男子）'!M47=0,"",('申込一覧表（男子）'!M47))</f>
        <v/>
      </c>
      <c r="AI47" s="120" t="str">
        <f>IF('申込一覧表（男子）'!N47=0,"",('申込一覧表（男子）'!N47))</f>
        <v/>
      </c>
      <c r="AJ47" s="120" t="str">
        <f>IF('申込一覧表（男子）'!O47=0,"",('申込一覧表（男子）'!O47))</f>
        <v/>
      </c>
      <c r="AK47" s="120" t="str">
        <f>IF('申込一覧表（男子）'!P47=0,"",('申込一覧表（男子）'!P47))</f>
        <v/>
      </c>
      <c r="AL47" s="120" t="str">
        <f>IF('申込一覧表（男子）'!Q47=0,"",('申込一覧表（男子）'!Q47))</f>
        <v/>
      </c>
      <c r="AM47" s="120" t="str">
        <f>IF('申込一覧表（男子）'!R47=0,"",('申込一覧表（男子）'!R47))</f>
        <v/>
      </c>
      <c r="AN47" s="120" t="str">
        <f>IF('申込一覧表（男子）'!S47=0,"",('申込一覧表（男子）'!S47))</f>
        <v/>
      </c>
      <c r="AO47" s="120" t="str">
        <f>IF('申込一覧表（男子）'!T47=0,"",('申込一覧表（男子）'!T47))</f>
        <v/>
      </c>
      <c r="AP47" s="120" t="str">
        <f>IF('申込一覧表（男子）'!U47=0,"",('申込一覧表（男子）'!U47))</f>
        <v/>
      </c>
      <c r="AQ47" s="120" t="str">
        <f>IF('申込一覧表（男子）'!V47=0,"",('申込一覧表（男子）'!V47))</f>
        <v/>
      </c>
      <c r="AR47" s="120" t="str">
        <f>IF('申込一覧表（男子）'!W47=0,"",('申込一覧表（男子）'!W47))</f>
        <v/>
      </c>
      <c r="AS47" s="120" t="str">
        <f>IF('申込一覧表（男子）'!X47=0,"",('申込一覧表（男子）'!X47))</f>
        <v/>
      </c>
      <c r="AT47" s="120" t="str">
        <f>IF('申込一覧表（男子）'!Y47=0,"",('申込一覧表（男子）'!Y47))</f>
        <v/>
      </c>
      <c r="AU47" s="120" t="str">
        <f>IF('申込一覧表（男子）'!Z47=0,"",('申込一覧表（男子）'!Z47))</f>
        <v/>
      </c>
      <c r="AV47" s="204"/>
      <c r="AW47" s="205"/>
      <c r="AX47" s="10"/>
      <c r="AY47" s="41" t="str">
        <f t="shared" si="2"/>
        <v/>
      </c>
      <c r="AZ47" s="6" t="str">
        <f t="shared" si="2"/>
        <v/>
      </c>
      <c r="BA47" s="6" t="str">
        <f t="shared" si="2"/>
        <v/>
      </c>
      <c r="BB47" s="6" t="str">
        <f t="shared" si="2"/>
        <v/>
      </c>
      <c r="BC47" s="44" t="str">
        <f>IF($AN47="○",COUNTIF($AN$17:$AN47,"○"),"")</f>
        <v/>
      </c>
      <c r="BD47" s="44" t="str">
        <f>IF($AO47="○",COUNTIF($AO$17:$AO47,"○"),"")</f>
        <v/>
      </c>
      <c r="BE47" s="44" t="str">
        <f>IF($AP47="○",COUNTIF($AP$17:$AP47,"○"),"")</f>
        <v/>
      </c>
      <c r="BF47" s="44" t="str">
        <f>IF($AQ47="○",COUNTIF($AQ$17:$AQ47,"○"),"")</f>
        <v/>
      </c>
      <c r="BG47" s="73" t="str">
        <f>IF($AT47="○",COUNTIF($AT$17:$AT47,"○"),"")</f>
        <v/>
      </c>
      <c r="BH47" s="74" t="str">
        <f>IF($AU47="○",COUNTIF($AU$17:$AU47,"○"),"")</f>
        <v/>
      </c>
      <c r="BI47" s="41" t="str">
        <f t="shared" si="3"/>
        <v/>
      </c>
      <c r="BJ47" s="6" t="str">
        <f t="shared" si="3"/>
        <v/>
      </c>
      <c r="BK47" s="6" t="str">
        <f t="shared" si="3"/>
        <v/>
      </c>
      <c r="BL47" s="6" t="str">
        <f t="shared" si="3"/>
        <v/>
      </c>
      <c r="BM47" s="44" t="str">
        <f>IF($AR47="○",COUNTIF($AR$17:$AR47,"○"),"")</f>
        <v/>
      </c>
      <c r="BN47" s="44" t="str">
        <f>IF($AS47="○",COUNTIF($AS$17:$AS47,"○"),"")</f>
        <v/>
      </c>
      <c r="BO47" s="44" t="str">
        <f>IF($AT47="○",COUNTIF($AT$17:$AT47,"○"),"")</f>
        <v/>
      </c>
      <c r="BP47" s="54" t="str">
        <f>IF($AU47="○",COUNTIF($AU$17:$AU47,"○"),"")</f>
        <v/>
      </c>
      <c r="BQ47" s="73" t="str">
        <f>IF($AT47="○",COUNTIF($AT$17:$AT47,"○"),"")</f>
        <v/>
      </c>
      <c r="BR47" s="74" t="str">
        <f>IF($AU47="○",COUNTIF($AU$17:$AU47,"○"),"")</f>
        <v/>
      </c>
      <c r="BS47" s="4"/>
      <c r="BT47" s="10"/>
      <c r="BU47" s="10"/>
      <c r="BV47" s="10"/>
      <c r="BW47" s="10"/>
      <c r="BX47" s="10"/>
      <c r="BY47" s="26"/>
      <c r="BZ47" s="4"/>
      <c r="CA47" s="4"/>
      <c r="CB47" s="10"/>
      <c r="CC47" s="10"/>
      <c r="CD47" s="10"/>
      <c r="CE47" s="10"/>
      <c r="CF47" s="10"/>
    </row>
    <row r="48" spans="1:85" ht="21.95" customHeight="1" thickTop="1" thickBot="1" x14ac:dyDescent="0.2">
      <c r="A48" s="41" t="str">
        <f t="shared" si="0"/>
        <v/>
      </c>
      <c r="B48" s="6" t="str">
        <f t="shared" si="0"/>
        <v/>
      </c>
      <c r="C48" s="6" t="str">
        <f t="shared" si="0"/>
        <v/>
      </c>
      <c r="D48" s="6" t="str">
        <f t="shared" si="0"/>
        <v/>
      </c>
      <c r="E48" s="44" t="str">
        <f>IF($AN48="○",COUNTIF($AN$17:$AN48,"○"),"")</f>
        <v/>
      </c>
      <c r="F48" s="44" t="str">
        <f>IF($AO48="○",COUNTIF($AO$17:$AO48,"○"),"")</f>
        <v/>
      </c>
      <c r="G48" s="44" t="str">
        <f>IF($AP48="○",COUNTIF($AP$17:$AP48,"○"),"")</f>
        <v/>
      </c>
      <c r="H48" s="44" t="str">
        <f>IF($AQ48="○",COUNTIF($AQ$17:$AQ48,"○"),"")</f>
        <v/>
      </c>
      <c r="I48" s="73" t="str">
        <f>IF($AT48="○",COUNTIF($AT$17:$AT48,"○"),"")</f>
        <v/>
      </c>
      <c r="J48" s="74" t="str">
        <f>IF($AU48="○",COUNTIF($AU$17:$AU48,"○"),"")</f>
        <v/>
      </c>
      <c r="K48" s="41" t="str">
        <f t="shared" si="1"/>
        <v/>
      </c>
      <c r="L48" s="6" t="str">
        <f t="shared" si="1"/>
        <v/>
      </c>
      <c r="M48" s="6" t="str">
        <f t="shared" si="1"/>
        <v/>
      </c>
      <c r="N48" s="6" t="str">
        <f t="shared" si="1"/>
        <v/>
      </c>
      <c r="O48" s="44" t="str">
        <f>IF($AR48="○",COUNTIF($AR$17:$AR48,"○"),"")</f>
        <v/>
      </c>
      <c r="P48" s="44" t="str">
        <f>IF($AS48="○",COUNTIF($AS$17:$AS48,"○"),"")</f>
        <v/>
      </c>
      <c r="Q48" s="44" t="str">
        <f>IF($AT48="○",COUNTIF($AT$17:$AT48,"○"),"")</f>
        <v/>
      </c>
      <c r="R48" s="54" t="str">
        <f>IF($AU48="○",COUNTIF($AU$17:$AU48,"○"),"")</f>
        <v/>
      </c>
      <c r="S48" s="73" t="str">
        <f>IF($AT48="○",COUNTIF($AT$17:$AT48,"○"),"")</f>
        <v/>
      </c>
      <c r="T48" s="74" t="str">
        <f>IF($AU48="○",COUNTIF($AU$17:$AU48,"○"),"")</f>
        <v/>
      </c>
      <c r="U48" s="10"/>
      <c r="V48" s="14">
        <v>32</v>
      </c>
      <c r="W48" s="120" t="str">
        <f>IF('申込一覧表（男子）'!$B$48=0,"",('申込一覧表（男子）'!$B$48))</f>
        <v/>
      </c>
      <c r="X48" s="120" t="str">
        <f>IF('申込一覧表（男子）'!C48=0,"",('申込一覧表（男子）'!C48))</f>
        <v/>
      </c>
      <c r="Y48" s="120" t="str">
        <f>IF('申込一覧表（男子）'!D48=0,"",('申込一覧表（男子）'!D48))</f>
        <v/>
      </c>
      <c r="Z48" s="120" t="str">
        <f>IF('申込一覧表（男子）'!E48=0,"",('申込一覧表（男子）'!E48))</f>
        <v/>
      </c>
      <c r="AA48" s="120">
        <f t="shared" si="5"/>
        <v>0</v>
      </c>
      <c r="AB48" s="120" t="str">
        <f>IF('申込一覧表（男子）'!G48=0,"",('申込一覧表（男子）'!G48))</f>
        <v/>
      </c>
      <c r="AC48" s="120" t="str">
        <f>IF('申込一覧表（男子）'!H48=0,"",('申込一覧表（男子）'!H48))</f>
        <v/>
      </c>
      <c r="AD48" s="120" t="str">
        <f>IF('申込一覧表（男子）'!I48=0,"",('申込一覧表（男子）'!I48))</f>
        <v/>
      </c>
      <c r="AE48" s="120" t="str">
        <f>IF('申込一覧表（男子）'!J48=0,"",('申込一覧表（男子）'!J48))</f>
        <v/>
      </c>
      <c r="AF48" s="120" t="str">
        <f>IF('申込一覧表（男子）'!K48=0,"",('申込一覧表（男子）'!K48))</f>
        <v/>
      </c>
      <c r="AG48" s="120" t="str">
        <f>IF('申込一覧表（男子）'!L48=0,"",('申込一覧表（男子）'!L48))</f>
        <v/>
      </c>
      <c r="AH48" s="120" t="str">
        <f>IF('申込一覧表（男子）'!M48=0,"",('申込一覧表（男子）'!M48))</f>
        <v/>
      </c>
      <c r="AI48" s="120" t="str">
        <f>IF('申込一覧表（男子）'!N48=0,"",('申込一覧表（男子）'!N48))</f>
        <v/>
      </c>
      <c r="AJ48" s="120" t="str">
        <f>IF('申込一覧表（男子）'!O48=0,"",('申込一覧表（男子）'!O48))</f>
        <v/>
      </c>
      <c r="AK48" s="120" t="str">
        <f>IF('申込一覧表（男子）'!P48=0,"",('申込一覧表（男子）'!P48))</f>
        <v/>
      </c>
      <c r="AL48" s="120" t="str">
        <f>IF('申込一覧表（男子）'!Q48=0,"",('申込一覧表（男子）'!Q48))</f>
        <v/>
      </c>
      <c r="AM48" s="120" t="str">
        <f>IF('申込一覧表（男子）'!R48=0,"",('申込一覧表（男子）'!R48))</f>
        <v/>
      </c>
      <c r="AN48" s="120" t="str">
        <f>IF('申込一覧表（男子）'!S48=0,"",('申込一覧表（男子）'!S48))</f>
        <v/>
      </c>
      <c r="AO48" s="120" t="str">
        <f>IF('申込一覧表（男子）'!T48=0,"",('申込一覧表（男子）'!T48))</f>
        <v/>
      </c>
      <c r="AP48" s="120" t="str">
        <f>IF('申込一覧表（男子）'!U48=0,"",('申込一覧表（男子）'!U48))</f>
        <v/>
      </c>
      <c r="AQ48" s="120" t="str">
        <f>IF('申込一覧表（男子）'!V48=0,"",('申込一覧表（男子）'!V48))</f>
        <v/>
      </c>
      <c r="AR48" s="120" t="str">
        <f>IF('申込一覧表（男子）'!W48=0,"",('申込一覧表（男子）'!W48))</f>
        <v/>
      </c>
      <c r="AS48" s="120" t="str">
        <f>IF('申込一覧表（男子）'!X48=0,"",('申込一覧表（男子）'!X48))</f>
        <v/>
      </c>
      <c r="AT48" s="120" t="str">
        <f>IF('申込一覧表（男子）'!Y48=0,"",('申込一覧表（男子）'!Y48))</f>
        <v/>
      </c>
      <c r="AU48" s="120" t="str">
        <f>IF('申込一覧表（男子）'!Z48=0,"",('申込一覧表（男子）'!Z48))</f>
        <v/>
      </c>
      <c r="AV48" s="204"/>
      <c r="AW48" s="205"/>
      <c r="AX48" s="10"/>
      <c r="AY48" s="41" t="str">
        <f t="shared" si="2"/>
        <v/>
      </c>
      <c r="AZ48" s="6" t="str">
        <f t="shared" si="2"/>
        <v/>
      </c>
      <c r="BA48" s="6" t="str">
        <f t="shared" si="2"/>
        <v/>
      </c>
      <c r="BB48" s="6" t="str">
        <f t="shared" si="2"/>
        <v/>
      </c>
      <c r="BC48" s="44" t="str">
        <f>IF($AN48="○",COUNTIF($AN$17:$AN48,"○"),"")</f>
        <v/>
      </c>
      <c r="BD48" s="44" t="str">
        <f>IF($AO48="○",COUNTIF($AO$17:$AO48,"○"),"")</f>
        <v/>
      </c>
      <c r="BE48" s="44" t="str">
        <f>IF($AP48="○",COUNTIF($AP$17:$AP48,"○"),"")</f>
        <v/>
      </c>
      <c r="BF48" s="44" t="str">
        <f>IF($AQ48="○",COUNTIF($AQ$17:$AQ48,"○"),"")</f>
        <v/>
      </c>
      <c r="BG48" s="73" t="str">
        <f>IF($AT48="○",COUNTIF($AT$17:$AT48,"○"),"")</f>
        <v/>
      </c>
      <c r="BH48" s="74" t="str">
        <f>IF($AU48="○",COUNTIF($AU$17:$AU48,"○"),"")</f>
        <v/>
      </c>
      <c r="BI48" s="41" t="str">
        <f t="shared" si="3"/>
        <v/>
      </c>
      <c r="BJ48" s="6" t="str">
        <f t="shared" si="3"/>
        <v/>
      </c>
      <c r="BK48" s="6" t="str">
        <f t="shared" si="3"/>
        <v/>
      </c>
      <c r="BL48" s="6" t="str">
        <f t="shared" si="3"/>
        <v/>
      </c>
      <c r="BM48" s="44" t="str">
        <f>IF($AR48="○",COUNTIF($AR$17:$AR48,"○"),"")</f>
        <v/>
      </c>
      <c r="BN48" s="44" t="str">
        <f>IF($AS48="○",COUNTIF($AS$17:$AS48,"○"),"")</f>
        <v/>
      </c>
      <c r="BO48" s="44" t="str">
        <f>IF($AT48="○",COUNTIF($AT$17:$AT48,"○"),"")</f>
        <v/>
      </c>
      <c r="BP48" s="54" t="str">
        <f>IF($AU48="○",COUNTIF($AU$17:$AU48,"○"),"")</f>
        <v/>
      </c>
      <c r="BQ48" s="73" t="str">
        <f>IF($AT48="○",COUNTIF($AT$17:$AT48,"○"),"")</f>
        <v/>
      </c>
      <c r="BR48" s="74" t="str">
        <f>IF($AU48="○",COUNTIF($AU$17:$AU48,"○"),"")</f>
        <v/>
      </c>
      <c r="BS48" s="4"/>
      <c r="BT48" s="10"/>
      <c r="BU48" s="10"/>
      <c r="BV48" s="10"/>
      <c r="BW48" s="10"/>
      <c r="BX48" s="10"/>
      <c r="BY48" s="26"/>
      <c r="BZ48" s="4"/>
      <c r="CA48" s="4"/>
      <c r="CB48" s="10"/>
      <c r="CC48" s="10"/>
      <c r="CD48" s="10"/>
      <c r="CE48" s="10"/>
      <c r="CF48" s="10"/>
    </row>
    <row r="49" spans="1:84" ht="21.95" customHeight="1" thickTop="1" thickBot="1" x14ac:dyDescent="0.2">
      <c r="A49" s="41" t="str">
        <f t="shared" ref="A49:A56" si="13">E49</f>
        <v/>
      </c>
      <c r="B49" s="6" t="str">
        <f t="shared" ref="B49:B56" si="14">F49</f>
        <v/>
      </c>
      <c r="C49" s="6" t="str">
        <f t="shared" ref="C49:C56" si="15">G49</f>
        <v/>
      </c>
      <c r="D49" s="6" t="str">
        <f t="shared" ref="D49:D56" si="16">H49</f>
        <v/>
      </c>
      <c r="E49" s="44" t="str">
        <f>IF($AN49="○",COUNTIF($AN$17:$AN49,"○"),"")</f>
        <v/>
      </c>
      <c r="F49" s="44" t="str">
        <f>IF($AO49="○",COUNTIF($AO$17:$AO49,"○"),"")</f>
        <v/>
      </c>
      <c r="G49" s="44" t="str">
        <f>IF($AP49="○",COUNTIF($AP$17:$AP49,"○"),"")</f>
        <v/>
      </c>
      <c r="H49" s="44" t="str">
        <f>IF($AQ49="○",COUNTIF($AQ$17:$AQ49,"○"),"")</f>
        <v/>
      </c>
      <c r="I49" s="73" t="str">
        <f>IF($AT49="○",COUNTIF($AT$17:$AT49,"○"),"")</f>
        <v/>
      </c>
      <c r="J49" s="74" t="str">
        <f>IF($AU49="○",COUNTIF($AU$17:$AU49,"○"),"")</f>
        <v/>
      </c>
      <c r="K49" s="41" t="str">
        <f t="shared" ref="K49:K56" si="17">O49</f>
        <v/>
      </c>
      <c r="L49" s="6" t="str">
        <f t="shared" ref="L49:L56" si="18">P49</f>
        <v/>
      </c>
      <c r="M49" s="6" t="str">
        <f t="shared" ref="M49:M56" si="19">Q49</f>
        <v/>
      </c>
      <c r="N49" s="6" t="str">
        <f t="shared" ref="N49:N56" si="20">R49</f>
        <v/>
      </c>
      <c r="O49" s="44" t="str">
        <f>IF($AR49="○",COUNTIF($AR$17:$AR49,"○"),"")</f>
        <v/>
      </c>
      <c r="P49" s="44" t="str">
        <f>IF($AS49="○",COUNTIF($AS$17:$AS49,"○"),"")</f>
        <v/>
      </c>
      <c r="Q49" s="44" t="str">
        <f>IF($AT49="○",COUNTIF($AT$17:$AT49,"○"),"")</f>
        <v/>
      </c>
      <c r="R49" s="54" t="str">
        <f>IF($AU49="○",COUNTIF($AU$17:$AU49,"○"),"")</f>
        <v/>
      </c>
      <c r="S49" s="73" t="str">
        <f>IF($AT49="○",COUNTIF($AT$17:$AT49,"○"),"")</f>
        <v/>
      </c>
      <c r="T49" s="74" t="str">
        <f>IF($AU49="○",COUNTIF($AU$17:$AU49,"○"),"")</f>
        <v/>
      </c>
      <c r="U49" s="10"/>
      <c r="V49" s="14">
        <v>33</v>
      </c>
      <c r="W49" s="120" t="str">
        <f>IF('申込一覧表（男子）'!$B$49=0,"",('申込一覧表（男子）'!$B$49))</f>
        <v/>
      </c>
      <c r="X49" s="120" t="str">
        <f>IF('申込一覧表（男子）'!C49=0,"",('申込一覧表（男子）'!C49))</f>
        <v/>
      </c>
      <c r="Y49" s="120" t="str">
        <f>IF('申込一覧表（男子）'!D49=0,"",('申込一覧表（男子）'!D49))</f>
        <v/>
      </c>
      <c r="Z49" s="120" t="str">
        <f>IF('申込一覧表（男子）'!E49=0,"",('申込一覧表（男子）'!E49))</f>
        <v/>
      </c>
      <c r="AA49" s="120">
        <f t="shared" si="5"/>
        <v>0</v>
      </c>
      <c r="AB49" s="120" t="str">
        <f>IF('申込一覧表（男子）'!G49=0,"",('申込一覧表（男子）'!G49))</f>
        <v/>
      </c>
      <c r="AC49" s="120" t="str">
        <f>IF('申込一覧表（男子）'!H49=0,"",('申込一覧表（男子）'!H49))</f>
        <v/>
      </c>
      <c r="AD49" s="120" t="str">
        <f>IF('申込一覧表（男子）'!I49=0,"",('申込一覧表（男子）'!I49))</f>
        <v/>
      </c>
      <c r="AE49" s="120" t="str">
        <f>IF('申込一覧表（男子）'!J49=0,"",('申込一覧表（男子）'!J49))</f>
        <v/>
      </c>
      <c r="AF49" s="120" t="str">
        <f>IF('申込一覧表（男子）'!K49=0,"",('申込一覧表（男子）'!K49))</f>
        <v/>
      </c>
      <c r="AG49" s="120" t="str">
        <f>IF('申込一覧表（男子）'!L49=0,"",('申込一覧表（男子）'!L49))</f>
        <v/>
      </c>
      <c r="AH49" s="120" t="str">
        <f>IF('申込一覧表（男子）'!M49=0,"",('申込一覧表（男子）'!M49))</f>
        <v/>
      </c>
      <c r="AI49" s="120" t="str">
        <f>IF('申込一覧表（男子）'!N49=0,"",('申込一覧表（男子）'!N49))</f>
        <v/>
      </c>
      <c r="AJ49" s="120" t="str">
        <f>IF('申込一覧表（男子）'!O49=0,"",('申込一覧表（男子）'!O49))</f>
        <v/>
      </c>
      <c r="AK49" s="120" t="str">
        <f>IF('申込一覧表（男子）'!P49=0,"",('申込一覧表（男子）'!P49))</f>
        <v/>
      </c>
      <c r="AL49" s="120" t="str">
        <f>IF('申込一覧表（男子）'!Q49=0,"",('申込一覧表（男子）'!Q49))</f>
        <v/>
      </c>
      <c r="AM49" s="120" t="str">
        <f>IF('申込一覧表（男子）'!R49=0,"",('申込一覧表（男子）'!R49))</f>
        <v/>
      </c>
      <c r="AN49" s="120" t="str">
        <f>IF('申込一覧表（男子）'!S49=0,"",('申込一覧表（男子）'!S49))</f>
        <v/>
      </c>
      <c r="AO49" s="120" t="str">
        <f>IF('申込一覧表（男子）'!T49=0,"",('申込一覧表（男子）'!T49))</f>
        <v/>
      </c>
      <c r="AP49" s="120" t="str">
        <f>IF('申込一覧表（男子）'!U49=0,"",('申込一覧表（男子）'!U49))</f>
        <v/>
      </c>
      <c r="AQ49" s="120" t="str">
        <f>IF('申込一覧表（男子）'!V49=0,"",('申込一覧表（男子）'!V49))</f>
        <v/>
      </c>
      <c r="AR49" s="120" t="str">
        <f>IF('申込一覧表（男子）'!W49=0,"",('申込一覧表（男子）'!W49))</f>
        <v/>
      </c>
      <c r="AS49" s="120" t="str">
        <f>IF('申込一覧表（男子）'!X49=0,"",('申込一覧表（男子）'!X49))</f>
        <v/>
      </c>
      <c r="AT49" s="120" t="str">
        <f>IF('申込一覧表（男子）'!Y49=0,"",('申込一覧表（男子）'!Y49))</f>
        <v/>
      </c>
      <c r="AU49" s="120" t="str">
        <f>IF('申込一覧表（男子）'!Z49=0,"",('申込一覧表（男子）'!Z49))</f>
        <v/>
      </c>
      <c r="AV49" s="204"/>
      <c r="AW49" s="205"/>
      <c r="AX49" s="10"/>
      <c r="AY49" s="41"/>
      <c r="AZ49" s="6"/>
      <c r="BA49" s="6"/>
      <c r="BB49" s="6"/>
      <c r="BC49" s="44"/>
      <c r="BD49" s="44"/>
      <c r="BE49" s="44"/>
      <c r="BF49" s="44"/>
      <c r="BG49" s="73"/>
      <c r="BH49" s="74"/>
      <c r="BI49" s="41"/>
      <c r="BJ49" s="6"/>
      <c r="BK49" s="6"/>
      <c r="BL49" s="6"/>
      <c r="BM49" s="44"/>
      <c r="BN49" s="44"/>
      <c r="BO49" s="44"/>
      <c r="BP49" s="54"/>
      <c r="BQ49" s="73"/>
      <c r="BR49" s="74"/>
      <c r="BS49" s="4"/>
      <c r="BT49" s="10"/>
      <c r="BU49" s="10"/>
      <c r="BV49" s="10"/>
      <c r="BW49" s="10"/>
      <c r="BX49" s="10"/>
      <c r="BY49" s="26"/>
      <c r="BZ49" s="4"/>
      <c r="CA49" s="4"/>
      <c r="CB49" s="10"/>
      <c r="CC49" s="10"/>
      <c r="CD49" s="10"/>
      <c r="CE49" s="10"/>
      <c r="CF49" s="10"/>
    </row>
    <row r="50" spans="1:84" ht="21.95" customHeight="1" thickTop="1" thickBot="1" x14ac:dyDescent="0.2">
      <c r="A50" s="41" t="str">
        <f t="shared" si="13"/>
        <v/>
      </c>
      <c r="B50" s="6" t="str">
        <f t="shared" si="14"/>
        <v/>
      </c>
      <c r="C50" s="6" t="str">
        <f t="shared" si="15"/>
        <v/>
      </c>
      <c r="D50" s="6" t="str">
        <f t="shared" si="16"/>
        <v/>
      </c>
      <c r="E50" s="44" t="str">
        <f>IF($AN50="○",COUNTIF($AN$17:$AN50,"○"),"")</f>
        <v/>
      </c>
      <c r="F50" s="44" t="str">
        <f>IF($AO50="○",COUNTIF($AO$17:$AO50,"○"),"")</f>
        <v/>
      </c>
      <c r="G50" s="44" t="str">
        <f>IF($AP50="○",COUNTIF($AP$17:$AP50,"○"),"")</f>
        <v/>
      </c>
      <c r="H50" s="44" t="str">
        <f>IF($AQ50="○",COUNTIF($AQ$17:$AQ50,"○"),"")</f>
        <v/>
      </c>
      <c r="I50" s="73" t="str">
        <f>IF($AT50="○",COUNTIF($AT$17:$AT50,"○"),"")</f>
        <v/>
      </c>
      <c r="J50" s="74" t="str">
        <f>IF($AU50="○",COUNTIF($AU$17:$AU50,"○"),"")</f>
        <v/>
      </c>
      <c r="K50" s="41" t="str">
        <f t="shared" si="17"/>
        <v/>
      </c>
      <c r="L50" s="6" t="str">
        <f t="shared" si="18"/>
        <v/>
      </c>
      <c r="M50" s="6" t="str">
        <f t="shared" si="19"/>
        <v/>
      </c>
      <c r="N50" s="6" t="str">
        <f t="shared" si="20"/>
        <v/>
      </c>
      <c r="O50" s="44" t="str">
        <f>IF($AR50="○",COUNTIF($AR$17:$AR50,"○"),"")</f>
        <v/>
      </c>
      <c r="P50" s="44" t="str">
        <f>IF($AS50="○",COUNTIF($AS$17:$AS50,"○"),"")</f>
        <v/>
      </c>
      <c r="Q50" s="44" t="str">
        <f>IF($AT50="○",COUNTIF($AT$17:$AT50,"○"),"")</f>
        <v/>
      </c>
      <c r="R50" s="54" t="str">
        <f>IF($AU50="○",COUNTIF($AU$17:$AU50,"○"),"")</f>
        <v/>
      </c>
      <c r="S50" s="73" t="str">
        <f>IF($AT50="○",COUNTIF($AT$17:$AT50,"○"),"")</f>
        <v/>
      </c>
      <c r="T50" s="74" t="str">
        <f>IF($AU50="○",COUNTIF($AU$17:$AU50,"○"),"")</f>
        <v/>
      </c>
      <c r="U50" s="10"/>
      <c r="V50" s="14">
        <v>34</v>
      </c>
      <c r="W50" s="120" t="str">
        <f>IF('申込一覧表（男子）'!$B$50=0,"",('申込一覧表（男子）'!$B$50))</f>
        <v/>
      </c>
      <c r="X50" s="120" t="str">
        <f>IF('申込一覧表（男子）'!C50=0,"",('申込一覧表（男子）'!C50))</f>
        <v/>
      </c>
      <c r="Y50" s="120" t="str">
        <f>IF('申込一覧表（男子）'!D50=0,"",('申込一覧表（男子）'!D50))</f>
        <v/>
      </c>
      <c r="Z50" s="120" t="str">
        <f>IF('申込一覧表（男子）'!E50=0,"",('申込一覧表（男子）'!E50))</f>
        <v/>
      </c>
      <c r="AA50" s="120">
        <f t="shared" si="5"/>
        <v>0</v>
      </c>
      <c r="AB50" s="120" t="str">
        <f>IF('申込一覧表（男子）'!G50=0,"",('申込一覧表（男子）'!G50))</f>
        <v/>
      </c>
      <c r="AC50" s="120" t="str">
        <f>IF('申込一覧表（男子）'!H50=0,"",('申込一覧表（男子）'!H50))</f>
        <v/>
      </c>
      <c r="AD50" s="120" t="str">
        <f>IF('申込一覧表（男子）'!I50=0,"",('申込一覧表（男子）'!I50))</f>
        <v/>
      </c>
      <c r="AE50" s="120" t="str">
        <f>IF('申込一覧表（男子）'!J50=0,"",('申込一覧表（男子）'!J50))</f>
        <v/>
      </c>
      <c r="AF50" s="120" t="str">
        <f>IF('申込一覧表（男子）'!K50=0,"",('申込一覧表（男子）'!K50))</f>
        <v/>
      </c>
      <c r="AG50" s="120" t="str">
        <f>IF('申込一覧表（男子）'!L50=0,"",('申込一覧表（男子）'!L50))</f>
        <v/>
      </c>
      <c r="AH50" s="120" t="str">
        <f>IF('申込一覧表（男子）'!M50=0,"",('申込一覧表（男子）'!M50))</f>
        <v/>
      </c>
      <c r="AI50" s="120" t="str">
        <f>IF('申込一覧表（男子）'!N50=0,"",('申込一覧表（男子）'!N50))</f>
        <v/>
      </c>
      <c r="AJ50" s="120" t="str">
        <f>IF('申込一覧表（男子）'!O50=0,"",('申込一覧表（男子）'!O50))</f>
        <v/>
      </c>
      <c r="AK50" s="120" t="str">
        <f>IF('申込一覧表（男子）'!P50=0,"",('申込一覧表（男子）'!P50))</f>
        <v/>
      </c>
      <c r="AL50" s="120" t="str">
        <f>IF('申込一覧表（男子）'!Q50=0,"",('申込一覧表（男子）'!Q50))</f>
        <v/>
      </c>
      <c r="AM50" s="120" t="str">
        <f>IF('申込一覧表（男子）'!R50=0,"",('申込一覧表（男子）'!R50))</f>
        <v/>
      </c>
      <c r="AN50" s="120" t="str">
        <f>IF('申込一覧表（男子）'!S50=0,"",('申込一覧表（男子）'!S50))</f>
        <v/>
      </c>
      <c r="AO50" s="120" t="str">
        <f>IF('申込一覧表（男子）'!T50=0,"",('申込一覧表（男子）'!T50))</f>
        <v/>
      </c>
      <c r="AP50" s="120" t="str">
        <f>IF('申込一覧表（男子）'!U50=0,"",('申込一覧表（男子）'!U50))</f>
        <v/>
      </c>
      <c r="AQ50" s="120" t="str">
        <f>IF('申込一覧表（男子）'!V50=0,"",('申込一覧表（男子）'!V50))</f>
        <v/>
      </c>
      <c r="AR50" s="120" t="str">
        <f>IF('申込一覧表（男子）'!W50=0,"",('申込一覧表（男子）'!W50))</f>
        <v/>
      </c>
      <c r="AS50" s="120" t="str">
        <f>IF('申込一覧表（男子）'!X50=0,"",('申込一覧表（男子）'!X50))</f>
        <v/>
      </c>
      <c r="AT50" s="120" t="str">
        <f>IF('申込一覧表（男子）'!Y50=0,"",('申込一覧表（男子）'!Y50))</f>
        <v/>
      </c>
      <c r="AU50" s="120" t="str">
        <f>IF('申込一覧表（男子）'!Z50=0,"",('申込一覧表（男子）'!Z50))</f>
        <v/>
      </c>
      <c r="AV50" s="204"/>
      <c r="AW50" s="205"/>
      <c r="AX50" s="10"/>
      <c r="AY50" s="41"/>
      <c r="AZ50" s="6"/>
      <c r="BA50" s="6"/>
      <c r="BB50" s="6"/>
      <c r="BC50" s="44"/>
      <c r="BD50" s="44"/>
      <c r="BE50" s="44"/>
      <c r="BF50" s="44"/>
      <c r="BG50" s="73"/>
      <c r="BH50" s="74"/>
      <c r="BI50" s="41"/>
      <c r="BJ50" s="6"/>
      <c r="BK50" s="6"/>
      <c r="BL50" s="6"/>
      <c r="BM50" s="44"/>
      <c r="BN50" s="44"/>
      <c r="BO50" s="44"/>
      <c r="BP50" s="54"/>
      <c r="BQ50" s="73"/>
      <c r="BR50" s="74"/>
      <c r="BS50" s="4"/>
      <c r="BT50" s="10"/>
      <c r="BU50" s="10"/>
      <c r="BV50" s="10"/>
      <c r="BW50" s="10"/>
      <c r="BX50" s="10"/>
      <c r="BY50" s="26"/>
      <c r="BZ50" s="4"/>
      <c r="CA50" s="4"/>
      <c r="CB50" s="10"/>
      <c r="CC50" s="10"/>
      <c r="CD50" s="10"/>
      <c r="CE50" s="10"/>
      <c r="CF50" s="10"/>
    </row>
    <row r="51" spans="1:84" ht="21.95" customHeight="1" thickTop="1" thickBot="1" x14ac:dyDescent="0.2">
      <c r="A51" s="41" t="str">
        <f t="shared" si="13"/>
        <v/>
      </c>
      <c r="B51" s="6" t="str">
        <f t="shared" si="14"/>
        <v/>
      </c>
      <c r="C51" s="6" t="str">
        <f t="shared" si="15"/>
        <v/>
      </c>
      <c r="D51" s="6" t="str">
        <f t="shared" si="16"/>
        <v/>
      </c>
      <c r="E51" s="44" t="str">
        <f>IF($AN51="○",COUNTIF($AN$17:$AN51,"○"),"")</f>
        <v/>
      </c>
      <c r="F51" s="44" t="str">
        <f>IF($AO51="○",COUNTIF($AO$17:$AO51,"○"),"")</f>
        <v/>
      </c>
      <c r="G51" s="44" t="str">
        <f>IF($AP51="○",COUNTIF($AP$17:$AP51,"○"),"")</f>
        <v/>
      </c>
      <c r="H51" s="44" t="str">
        <f>IF($AQ51="○",COUNTIF($AQ$17:$AQ51,"○"),"")</f>
        <v/>
      </c>
      <c r="I51" s="73" t="str">
        <f>IF($AT51="○",COUNTIF($AT$17:$AT51,"○"),"")</f>
        <v/>
      </c>
      <c r="J51" s="74" t="str">
        <f>IF($AU51="○",COUNTIF($AU$17:$AU51,"○"),"")</f>
        <v/>
      </c>
      <c r="K51" s="41" t="str">
        <f t="shared" si="17"/>
        <v/>
      </c>
      <c r="L51" s="6" t="str">
        <f t="shared" si="18"/>
        <v/>
      </c>
      <c r="M51" s="6" t="str">
        <f t="shared" si="19"/>
        <v/>
      </c>
      <c r="N51" s="6" t="str">
        <f t="shared" si="20"/>
        <v/>
      </c>
      <c r="O51" s="44" t="str">
        <f>IF($AR51="○",COUNTIF($AR$17:$AR51,"○"),"")</f>
        <v/>
      </c>
      <c r="P51" s="44" t="str">
        <f>IF($AS51="○",COUNTIF($AS$17:$AS51,"○"),"")</f>
        <v/>
      </c>
      <c r="Q51" s="44" t="str">
        <f>IF($AT51="○",COUNTIF($AT$17:$AT51,"○"),"")</f>
        <v/>
      </c>
      <c r="R51" s="54" t="str">
        <f>IF($AU51="○",COUNTIF($AU$17:$AU51,"○"),"")</f>
        <v/>
      </c>
      <c r="S51" s="73" t="str">
        <f>IF($AT51="○",COUNTIF($AT$17:$AT51,"○"),"")</f>
        <v/>
      </c>
      <c r="T51" s="74" t="str">
        <f>IF($AU51="○",COUNTIF($AU$17:$AU51,"○"),"")</f>
        <v/>
      </c>
      <c r="U51" s="10"/>
      <c r="V51" s="14">
        <v>35</v>
      </c>
      <c r="W51" s="120" t="str">
        <f>IF('申込一覧表（男子）'!$B$51=0,"",('申込一覧表（男子）'!$B$51))</f>
        <v/>
      </c>
      <c r="X51" s="120" t="str">
        <f>IF('申込一覧表（男子）'!C51=0,"",('申込一覧表（男子）'!C51))</f>
        <v/>
      </c>
      <c r="Y51" s="120" t="str">
        <f>IF('申込一覧表（男子）'!D51=0,"",('申込一覧表（男子）'!D51))</f>
        <v/>
      </c>
      <c r="Z51" s="120" t="str">
        <f>IF('申込一覧表（男子）'!E51=0,"",('申込一覧表（男子）'!E51))</f>
        <v/>
      </c>
      <c r="AA51" s="120">
        <f t="shared" si="5"/>
        <v>0</v>
      </c>
      <c r="AB51" s="120" t="str">
        <f>IF('申込一覧表（男子）'!G51=0,"",('申込一覧表（男子）'!G51))</f>
        <v/>
      </c>
      <c r="AC51" s="120" t="str">
        <f>IF('申込一覧表（男子）'!H51=0,"",('申込一覧表（男子）'!H51))</f>
        <v/>
      </c>
      <c r="AD51" s="120" t="str">
        <f>IF('申込一覧表（男子）'!I51=0,"",('申込一覧表（男子）'!I51))</f>
        <v/>
      </c>
      <c r="AE51" s="120" t="str">
        <f>IF('申込一覧表（男子）'!J51=0,"",('申込一覧表（男子）'!J51))</f>
        <v/>
      </c>
      <c r="AF51" s="120" t="str">
        <f>IF('申込一覧表（男子）'!K51=0,"",('申込一覧表（男子）'!K51))</f>
        <v/>
      </c>
      <c r="AG51" s="120" t="str">
        <f>IF('申込一覧表（男子）'!L51=0,"",('申込一覧表（男子）'!L51))</f>
        <v/>
      </c>
      <c r="AH51" s="120" t="str">
        <f>IF('申込一覧表（男子）'!M51=0,"",('申込一覧表（男子）'!M51))</f>
        <v/>
      </c>
      <c r="AI51" s="120" t="str">
        <f>IF('申込一覧表（男子）'!N51=0,"",('申込一覧表（男子）'!N51))</f>
        <v/>
      </c>
      <c r="AJ51" s="120" t="str">
        <f>IF('申込一覧表（男子）'!O51=0,"",('申込一覧表（男子）'!O51))</f>
        <v/>
      </c>
      <c r="AK51" s="120" t="str">
        <f>IF('申込一覧表（男子）'!P51=0,"",('申込一覧表（男子）'!P51))</f>
        <v/>
      </c>
      <c r="AL51" s="120" t="str">
        <f>IF('申込一覧表（男子）'!Q51=0,"",('申込一覧表（男子）'!Q51))</f>
        <v/>
      </c>
      <c r="AM51" s="120" t="str">
        <f>IF('申込一覧表（男子）'!R51=0,"",('申込一覧表（男子）'!R51))</f>
        <v/>
      </c>
      <c r="AN51" s="120" t="str">
        <f>IF('申込一覧表（男子）'!S51=0,"",('申込一覧表（男子）'!S51))</f>
        <v/>
      </c>
      <c r="AO51" s="120" t="str">
        <f>IF('申込一覧表（男子）'!T51=0,"",('申込一覧表（男子）'!T51))</f>
        <v/>
      </c>
      <c r="AP51" s="120" t="str">
        <f>IF('申込一覧表（男子）'!U51=0,"",('申込一覧表（男子）'!U51))</f>
        <v/>
      </c>
      <c r="AQ51" s="120" t="str">
        <f>IF('申込一覧表（男子）'!V51=0,"",('申込一覧表（男子）'!V51))</f>
        <v/>
      </c>
      <c r="AR51" s="120" t="str">
        <f>IF('申込一覧表（男子）'!W51=0,"",('申込一覧表（男子）'!W51))</f>
        <v/>
      </c>
      <c r="AS51" s="120" t="str">
        <f>IF('申込一覧表（男子）'!X51=0,"",('申込一覧表（男子）'!X51))</f>
        <v/>
      </c>
      <c r="AT51" s="120" t="str">
        <f>IF('申込一覧表（男子）'!Y51=0,"",('申込一覧表（男子）'!Y51))</f>
        <v/>
      </c>
      <c r="AU51" s="120" t="str">
        <f>IF('申込一覧表（男子）'!Z51=0,"",('申込一覧表（男子）'!Z51))</f>
        <v/>
      </c>
      <c r="AV51" s="204"/>
      <c r="AW51" s="205"/>
      <c r="AX51" s="10"/>
      <c r="AY51" s="41"/>
      <c r="AZ51" s="6"/>
      <c r="BA51" s="6"/>
      <c r="BB51" s="6"/>
      <c r="BC51" s="44"/>
      <c r="BD51" s="44"/>
      <c r="BE51" s="44"/>
      <c r="BF51" s="44"/>
      <c r="BG51" s="73"/>
      <c r="BH51" s="74"/>
      <c r="BI51" s="41"/>
      <c r="BJ51" s="6"/>
      <c r="BK51" s="6"/>
      <c r="BL51" s="6"/>
      <c r="BM51" s="44"/>
      <c r="BN51" s="44"/>
      <c r="BO51" s="44"/>
      <c r="BP51" s="54"/>
      <c r="BQ51" s="73"/>
      <c r="BR51" s="74"/>
      <c r="BS51" s="4"/>
      <c r="BT51" s="10"/>
      <c r="BU51" s="10"/>
      <c r="BV51" s="10"/>
      <c r="BW51" s="10"/>
      <c r="BX51" s="10"/>
      <c r="BY51" s="26"/>
      <c r="BZ51" s="4"/>
      <c r="CA51" s="4"/>
      <c r="CB51" s="10"/>
      <c r="CC51" s="10"/>
      <c r="CD51" s="10"/>
      <c r="CE51" s="10"/>
      <c r="CF51" s="10"/>
    </row>
    <row r="52" spans="1:84" ht="21.95" customHeight="1" thickTop="1" thickBot="1" x14ac:dyDescent="0.2">
      <c r="A52" s="41" t="str">
        <f t="shared" si="13"/>
        <v/>
      </c>
      <c r="B52" s="6" t="str">
        <f t="shared" si="14"/>
        <v/>
      </c>
      <c r="C52" s="6" t="str">
        <f t="shared" si="15"/>
        <v/>
      </c>
      <c r="D52" s="6" t="str">
        <f t="shared" si="16"/>
        <v/>
      </c>
      <c r="E52" s="44" t="str">
        <f>IF($AN52="○",COUNTIF($AN$17:$AN52,"○"),"")</f>
        <v/>
      </c>
      <c r="F52" s="44" t="str">
        <f>IF($AO52="○",COUNTIF($AO$17:$AO52,"○"),"")</f>
        <v/>
      </c>
      <c r="G52" s="44" t="str">
        <f>IF($AP52="○",COUNTIF($AP$17:$AP52,"○"),"")</f>
        <v/>
      </c>
      <c r="H52" s="44" t="str">
        <f>IF($AQ52="○",COUNTIF($AQ$17:$AQ52,"○"),"")</f>
        <v/>
      </c>
      <c r="I52" s="73" t="str">
        <f>IF($AT52="○",COUNTIF($AT$17:$AT52,"○"),"")</f>
        <v/>
      </c>
      <c r="J52" s="74" t="str">
        <f>IF($AU52="○",COUNTIF($AU$17:$AU52,"○"),"")</f>
        <v/>
      </c>
      <c r="K52" s="41" t="str">
        <f t="shared" si="17"/>
        <v/>
      </c>
      <c r="L52" s="6" t="str">
        <f t="shared" si="18"/>
        <v/>
      </c>
      <c r="M52" s="6" t="str">
        <f t="shared" si="19"/>
        <v/>
      </c>
      <c r="N52" s="6" t="str">
        <f t="shared" si="20"/>
        <v/>
      </c>
      <c r="O52" s="44" t="str">
        <f>IF($AR52="○",COUNTIF($AR$17:$AR52,"○"),"")</f>
        <v/>
      </c>
      <c r="P52" s="44" t="str">
        <f>IF($AS52="○",COUNTIF($AS$17:$AS52,"○"),"")</f>
        <v/>
      </c>
      <c r="Q52" s="44" t="str">
        <f>IF($AT52="○",COUNTIF($AT$17:$AT52,"○"),"")</f>
        <v/>
      </c>
      <c r="R52" s="54" t="str">
        <f>IF($AU52="○",COUNTIF($AU$17:$AU52,"○"),"")</f>
        <v/>
      </c>
      <c r="S52" s="73" t="str">
        <f>IF($AT52="○",COUNTIF($AT$17:$AT52,"○"),"")</f>
        <v/>
      </c>
      <c r="T52" s="74" t="str">
        <f>IF($AU52="○",COUNTIF($AU$17:$AU52,"○"),"")</f>
        <v/>
      </c>
      <c r="U52" s="10"/>
      <c r="V52" s="14">
        <v>36</v>
      </c>
      <c r="W52" s="120" t="str">
        <f>IF('申込一覧表（男子）'!$B$52=0,"",('申込一覧表（男子）'!$B$52))</f>
        <v/>
      </c>
      <c r="X52" s="120" t="str">
        <f>IF('申込一覧表（男子）'!C52=0,"",('申込一覧表（男子）'!C52))</f>
        <v/>
      </c>
      <c r="Y52" s="120" t="str">
        <f>IF('申込一覧表（男子）'!D52=0,"",('申込一覧表（男子）'!D52))</f>
        <v/>
      </c>
      <c r="Z52" s="120" t="str">
        <f>IF('申込一覧表（男子）'!E52=0,"",('申込一覧表（男子）'!E52))</f>
        <v/>
      </c>
      <c r="AA52" s="120">
        <f t="shared" si="5"/>
        <v>0</v>
      </c>
      <c r="AB52" s="120" t="str">
        <f>IF('申込一覧表（男子）'!G52=0,"",('申込一覧表（男子）'!G52))</f>
        <v/>
      </c>
      <c r="AC52" s="120" t="str">
        <f>IF('申込一覧表（男子）'!H52=0,"",('申込一覧表（男子）'!H52))</f>
        <v/>
      </c>
      <c r="AD52" s="120" t="str">
        <f>IF('申込一覧表（男子）'!I52=0,"",('申込一覧表（男子）'!I52))</f>
        <v/>
      </c>
      <c r="AE52" s="120" t="str">
        <f>IF('申込一覧表（男子）'!J52=0,"",('申込一覧表（男子）'!J52))</f>
        <v/>
      </c>
      <c r="AF52" s="120" t="str">
        <f>IF('申込一覧表（男子）'!K52=0,"",('申込一覧表（男子）'!K52))</f>
        <v/>
      </c>
      <c r="AG52" s="120" t="str">
        <f>IF('申込一覧表（男子）'!L52=0,"",('申込一覧表（男子）'!L52))</f>
        <v/>
      </c>
      <c r="AH52" s="120" t="str">
        <f>IF('申込一覧表（男子）'!M52=0,"",('申込一覧表（男子）'!M52))</f>
        <v/>
      </c>
      <c r="AI52" s="120" t="str">
        <f>IF('申込一覧表（男子）'!N52=0,"",('申込一覧表（男子）'!N52))</f>
        <v/>
      </c>
      <c r="AJ52" s="120" t="str">
        <f>IF('申込一覧表（男子）'!O52=0,"",('申込一覧表（男子）'!O52))</f>
        <v/>
      </c>
      <c r="AK52" s="120" t="str">
        <f>IF('申込一覧表（男子）'!P52=0,"",('申込一覧表（男子）'!P52))</f>
        <v/>
      </c>
      <c r="AL52" s="120" t="str">
        <f>IF('申込一覧表（男子）'!Q52=0,"",('申込一覧表（男子）'!Q52))</f>
        <v/>
      </c>
      <c r="AM52" s="120" t="str">
        <f>IF('申込一覧表（男子）'!R52=0,"",('申込一覧表（男子）'!R52))</f>
        <v/>
      </c>
      <c r="AN52" s="120" t="str">
        <f>IF('申込一覧表（男子）'!S52=0,"",('申込一覧表（男子）'!S52))</f>
        <v/>
      </c>
      <c r="AO52" s="120" t="str">
        <f>IF('申込一覧表（男子）'!T52=0,"",('申込一覧表（男子）'!T52))</f>
        <v/>
      </c>
      <c r="AP52" s="120" t="str">
        <f>IF('申込一覧表（男子）'!U52=0,"",('申込一覧表（男子）'!U52))</f>
        <v/>
      </c>
      <c r="AQ52" s="120" t="str">
        <f>IF('申込一覧表（男子）'!V52=0,"",('申込一覧表（男子）'!V52))</f>
        <v/>
      </c>
      <c r="AR52" s="120" t="str">
        <f>IF('申込一覧表（男子）'!W52=0,"",('申込一覧表（男子）'!W52))</f>
        <v/>
      </c>
      <c r="AS52" s="120" t="str">
        <f>IF('申込一覧表（男子）'!X52=0,"",('申込一覧表（男子）'!X52))</f>
        <v/>
      </c>
      <c r="AT52" s="120" t="str">
        <f>IF('申込一覧表（男子）'!Y52=0,"",('申込一覧表（男子）'!Y52))</f>
        <v/>
      </c>
      <c r="AU52" s="120" t="str">
        <f>IF('申込一覧表（男子）'!Z52=0,"",('申込一覧表（男子）'!Z52))</f>
        <v/>
      </c>
      <c r="AV52" s="204"/>
      <c r="AW52" s="205"/>
      <c r="AX52" s="10"/>
      <c r="AY52" s="41"/>
      <c r="AZ52" s="6"/>
      <c r="BA52" s="6"/>
      <c r="BB52" s="6"/>
      <c r="BC52" s="44"/>
      <c r="BD52" s="44"/>
      <c r="BE52" s="44"/>
      <c r="BF52" s="44"/>
      <c r="BG52" s="73"/>
      <c r="BH52" s="74"/>
      <c r="BI52" s="41"/>
      <c r="BJ52" s="6"/>
      <c r="BK52" s="6"/>
      <c r="BL52" s="6"/>
      <c r="BM52" s="44"/>
      <c r="BN52" s="44"/>
      <c r="BO52" s="44"/>
      <c r="BP52" s="54"/>
      <c r="BQ52" s="73"/>
      <c r="BR52" s="74"/>
      <c r="BS52" s="4"/>
      <c r="BT52" s="10"/>
      <c r="BU52" s="10"/>
      <c r="BV52" s="10"/>
      <c r="BW52" s="10"/>
      <c r="BX52" s="10"/>
      <c r="BY52" s="26"/>
      <c r="BZ52" s="4"/>
      <c r="CA52" s="4"/>
      <c r="CB52" s="10"/>
      <c r="CC52" s="10"/>
      <c r="CD52" s="10"/>
      <c r="CE52" s="10"/>
      <c r="CF52" s="10"/>
    </row>
    <row r="53" spans="1:84" ht="21.95" customHeight="1" thickTop="1" thickBot="1" x14ac:dyDescent="0.2">
      <c r="A53" s="41" t="str">
        <f t="shared" si="13"/>
        <v/>
      </c>
      <c r="B53" s="6" t="str">
        <f t="shared" si="14"/>
        <v/>
      </c>
      <c r="C53" s="6" t="str">
        <f t="shared" si="15"/>
        <v/>
      </c>
      <c r="D53" s="6" t="str">
        <f t="shared" si="16"/>
        <v/>
      </c>
      <c r="E53" s="44" t="str">
        <f>IF($AN53="○",COUNTIF($AN$17:$AN53,"○"),"")</f>
        <v/>
      </c>
      <c r="F53" s="44" t="str">
        <f>IF($AO53="○",COUNTIF($AO$17:$AO53,"○"),"")</f>
        <v/>
      </c>
      <c r="G53" s="44" t="str">
        <f>IF($AP53="○",COUNTIF($AP$17:$AP53,"○"),"")</f>
        <v/>
      </c>
      <c r="H53" s="44" t="str">
        <f>IF($AQ53="○",COUNTIF($AQ$17:$AQ53,"○"),"")</f>
        <v/>
      </c>
      <c r="I53" s="73" t="str">
        <f>IF($AT53="○",COUNTIF($AT$17:$AT53,"○"),"")</f>
        <v/>
      </c>
      <c r="J53" s="74" t="str">
        <f>IF($AU53="○",COUNTIF($AU$17:$AU53,"○"),"")</f>
        <v/>
      </c>
      <c r="K53" s="41" t="str">
        <f t="shared" si="17"/>
        <v/>
      </c>
      <c r="L53" s="6" t="str">
        <f t="shared" si="18"/>
        <v/>
      </c>
      <c r="M53" s="6" t="str">
        <f t="shared" si="19"/>
        <v/>
      </c>
      <c r="N53" s="6" t="str">
        <f t="shared" si="20"/>
        <v/>
      </c>
      <c r="O53" s="44" t="str">
        <f>IF($AR53="○",COUNTIF($AR$17:$AR53,"○"),"")</f>
        <v/>
      </c>
      <c r="P53" s="44" t="str">
        <f>IF($AS53="○",COUNTIF($AS$17:$AS53,"○"),"")</f>
        <v/>
      </c>
      <c r="Q53" s="44" t="str">
        <f>IF($AT53="○",COUNTIF($AT$17:$AT53,"○"),"")</f>
        <v/>
      </c>
      <c r="R53" s="54" t="str">
        <f>IF($AU53="○",COUNTIF($AU$17:$AU53,"○"),"")</f>
        <v/>
      </c>
      <c r="S53" s="73" t="str">
        <f>IF($AT53="○",COUNTIF($AT$17:$AT53,"○"),"")</f>
        <v/>
      </c>
      <c r="T53" s="74" t="str">
        <f>IF($AU53="○",COUNTIF($AU$17:$AU53,"○"),"")</f>
        <v/>
      </c>
      <c r="U53" s="10"/>
      <c r="V53" s="14">
        <v>37</v>
      </c>
      <c r="W53" s="120" t="str">
        <f>IF('申込一覧表（男子）'!$B$53=0,"",('申込一覧表（男子）'!$B$53))</f>
        <v/>
      </c>
      <c r="X53" s="120" t="str">
        <f>IF('申込一覧表（男子）'!C53=0,"",('申込一覧表（男子）'!C53))</f>
        <v/>
      </c>
      <c r="Y53" s="120" t="str">
        <f>IF('申込一覧表（男子）'!D53=0,"",('申込一覧表（男子）'!D53))</f>
        <v/>
      </c>
      <c r="Z53" s="120" t="str">
        <f>IF('申込一覧表（男子）'!E53=0,"",('申込一覧表（男子）'!E53))</f>
        <v/>
      </c>
      <c r="AA53" s="120">
        <f t="shared" si="5"/>
        <v>0</v>
      </c>
      <c r="AB53" s="120" t="str">
        <f>IF('申込一覧表（男子）'!G53=0,"",('申込一覧表（男子）'!G53))</f>
        <v/>
      </c>
      <c r="AC53" s="120" t="str">
        <f>IF('申込一覧表（男子）'!H53=0,"",('申込一覧表（男子）'!H53))</f>
        <v/>
      </c>
      <c r="AD53" s="120" t="str">
        <f>IF('申込一覧表（男子）'!I53=0,"",('申込一覧表（男子）'!I53))</f>
        <v/>
      </c>
      <c r="AE53" s="120" t="str">
        <f>IF('申込一覧表（男子）'!J53=0,"",('申込一覧表（男子）'!J53))</f>
        <v/>
      </c>
      <c r="AF53" s="120" t="str">
        <f>IF('申込一覧表（男子）'!K53=0,"",('申込一覧表（男子）'!K53))</f>
        <v/>
      </c>
      <c r="AG53" s="120" t="str">
        <f>IF('申込一覧表（男子）'!L53=0,"",('申込一覧表（男子）'!L53))</f>
        <v/>
      </c>
      <c r="AH53" s="120" t="str">
        <f>IF('申込一覧表（男子）'!M53=0,"",('申込一覧表（男子）'!M53))</f>
        <v/>
      </c>
      <c r="AI53" s="120" t="str">
        <f>IF('申込一覧表（男子）'!N53=0,"",('申込一覧表（男子）'!N53))</f>
        <v/>
      </c>
      <c r="AJ53" s="120" t="str">
        <f>IF('申込一覧表（男子）'!O53=0,"",('申込一覧表（男子）'!O53))</f>
        <v/>
      </c>
      <c r="AK53" s="120" t="str">
        <f>IF('申込一覧表（男子）'!P53=0,"",('申込一覧表（男子）'!P53))</f>
        <v/>
      </c>
      <c r="AL53" s="120" t="str">
        <f>IF('申込一覧表（男子）'!Q53=0,"",('申込一覧表（男子）'!Q53))</f>
        <v/>
      </c>
      <c r="AM53" s="120" t="str">
        <f>IF('申込一覧表（男子）'!R53=0,"",('申込一覧表（男子）'!R53))</f>
        <v/>
      </c>
      <c r="AN53" s="120" t="str">
        <f>IF('申込一覧表（男子）'!S53=0,"",('申込一覧表（男子）'!S53))</f>
        <v/>
      </c>
      <c r="AO53" s="120" t="str">
        <f>IF('申込一覧表（男子）'!T53=0,"",('申込一覧表（男子）'!T53))</f>
        <v/>
      </c>
      <c r="AP53" s="120" t="str">
        <f>IF('申込一覧表（男子）'!U53=0,"",('申込一覧表（男子）'!U53))</f>
        <v/>
      </c>
      <c r="AQ53" s="120" t="str">
        <f>IF('申込一覧表（男子）'!V53=0,"",('申込一覧表（男子）'!V53))</f>
        <v/>
      </c>
      <c r="AR53" s="120" t="str">
        <f>IF('申込一覧表（男子）'!W53=0,"",('申込一覧表（男子）'!W53))</f>
        <v/>
      </c>
      <c r="AS53" s="120" t="str">
        <f>IF('申込一覧表（男子）'!X53=0,"",('申込一覧表（男子）'!X53))</f>
        <v/>
      </c>
      <c r="AT53" s="120" t="str">
        <f>IF('申込一覧表（男子）'!Y53=0,"",('申込一覧表（男子）'!Y53))</f>
        <v/>
      </c>
      <c r="AU53" s="120" t="str">
        <f>IF('申込一覧表（男子）'!Z53=0,"",('申込一覧表（男子）'!Z53))</f>
        <v/>
      </c>
      <c r="AV53" s="204"/>
      <c r="AW53" s="205"/>
      <c r="AX53" s="10"/>
      <c r="AY53" s="41"/>
      <c r="AZ53" s="6"/>
      <c r="BA53" s="6"/>
      <c r="BB53" s="6"/>
      <c r="BC53" s="44"/>
      <c r="BD53" s="44"/>
      <c r="BE53" s="44"/>
      <c r="BF53" s="44"/>
      <c r="BG53" s="73"/>
      <c r="BH53" s="74"/>
      <c r="BI53" s="41"/>
      <c r="BJ53" s="6"/>
      <c r="BK53" s="6"/>
      <c r="BL53" s="6"/>
      <c r="BM53" s="44"/>
      <c r="BN53" s="44"/>
      <c r="BO53" s="44"/>
      <c r="BP53" s="54"/>
      <c r="BQ53" s="73"/>
      <c r="BR53" s="74"/>
      <c r="BS53" s="4"/>
      <c r="BT53" s="10"/>
      <c r="BU53" s="10"/>
      <c r="BV53" s="10"/>
      <c r="BW53" s="10"/>
      <c r="BX53" s="10"/>
      <c r="BY53" s="26"/>
      <c r="BZ53" s="4"/>
      <c r="CA53" s="4"/>
      <c r="CB53" s="10"/>
      <c r="CC53" s="10"/>
      <c r="CD53" s="10"/>
      <c r="CE53" s="10"/>
      <c r="CF53" s="10"/>
    </row>
    <row r="54" spans="1:84" ht="21.95" customHeight="1" thickTop="1" thickBot="1" x14ac:dyDescent="0.2">
      <c r="A54" s="41" t="str">
        <f t="shared" si="13"/>
        <v/>
      </c>
      <c r="B54" s="6" t="str">
        <f t="shared" si="14"/>
        <v/>
      </c>
      <c r="C54" s="6" t="str">
        <f t="shared" si="15"/>
        <v/>
      </c>
      <c r="D54" s="6" t="str">
        <f t="shared" si="16"/>
        <v/>
      </c>
      <c r="E54" s="44" t="str">
        <f>IF($AN54="○",COUNTIF($AN$17:$AN54,"○"),"")</f>
        <v/>
      </c>
      <c r="F54" s="44" t="str">
        <f>IF($AO54="○",COUNTIF($AO$17:$AO54,"○"),"")</f>
        <v/>
      </c>
      <c r="G54" s="44" t="str">
        <f>IF($AP54="○",COUNTIF($AP$17:$AP54,"○"),"")</f>
        <v/>
      </c>
      <c r="H54" s="44" t="str">
        <f>IF($AQ54="○",COUNTIF($AQ$17:$AQ54,"○"),"")</f>
        <v/>
      </c>
      <c r="I54" s="73" t="str">
        <f>IF($AT54="○",COUNTIF($AT$17:$AT54,"○"),"")</f>
        <v/>
      </c>
      <c r="J54" s="74" t="str">
        <f>IF($AU54="○",COUNTIF($AU$17:$AU54,"○"),"")</f>
        <v/>
      </c>
      <c r="K54" s="41" t="str">
        <f t="shared" si="17"/>
        <v/>
      </c>
      <c r="L54" s="6" t="str">
        <f t="shared" si="18"/>
        <v/>
      </c>
      <c r="M54" s="6" t="str">
        <f t="shared" si="19"/>
        <v/>
      </c>
      <c r="N54" s="6" t="str">
        <f t="shared" si="20"/>
        <v/>
      </c>
      <c r="O54" s="44" t="str">
        <f>IF($AR54="○",COUNTIF($AR$17:$AR54,"○"),"")</f>
        <v/>
      </c>
      <c r="P54" s="44" t="str">
        <f>IF($AS54="○",COUNTIF($AS$17:$AS54,"○"),"")</f>
        <v/>
      </c>
      <c r="Q54" s="44" t="str">
        <f>IF($AT54="○",COUNTIF($AT$17:$AT54,"○"),"")</f>
        <v/>
      </c>
      <c r="R54" s="54" t="str">
        <f>IF($AU54="○",COUNTIF($AU$17:$AU54,"○"),"")</f>
        <v/>
      </c>
      <c r="S54" s="73" t="str">
        <f>IF($AT54="○",COUNTIF($AT$17:$AT54,"○"),"")</f>
        <v/>
      </c>
      <c r="T54" s="74" t="str">
        <f>IF($AU54="○",COUNTIF($AU$17:$AU54,"○"),"")</f>
        <v/>
      </c>
      <c r="U54" s="10"/>
      <c r="V54" s="14">
        <v>38</v>
      </c>
      <c r="W54" s="120" t="str">
        <f>IF('申込一覧表（男子）'!$B$54=0,"",('申込一覧表（男子）'!$B$54))</f>
        <v/>
      </c>
      <c r="X54" s="120" t="str">
        <f>IF('申込一覧表（男子）'!C54=0,"",('申込一覧表（男子）'!C54))</f>
        <v/>
      </c>
      <c r="Y54" s="120" t="str">
        <f>IF('申込一覧表（男子）'!D54=0,"",('申込一覧表（男子）'!D54))</f>
        <v/>
      </c>
      <c r="Z54" s="120" t="str">
        <f>IF('申込一覧表（男子）'!E54=0,"",('申込一覧表（男子）'!E54))</f>
        <v/>
      </c>
      <c r="AA54" s="120">
        <f t="shared" si="5"/>
        <v>0</v>
      </c>
      <c r="AB54" s="120" t="str">
        <f>IF('申込一覧表（男子）'!G54=0,"",('申込一覧表（男子）'!G54))</f>
        <v/>
      </c>
      <c r="AC54" s="120" t="str">
        <f>IF('申込一覧表（男子）'!H54=0,"",('申込一覧表（男子）'!H54))</f>
        <v/>
      </c>
      <c r="AD54" s="120" t="str">
        <f>IF('申込一覧表（男子）'!I54=0,"",('申込一覧表（男子）'!I54))</f>
        <v/>
      </c>
      <c r="AE54" s="120" t="str">
        <f>IF('申込一覧表（男子）'!J54=0,"",('申込一覧表（男子）'!J54))</f>
        <v/>
      </c>
      <c r="AF54" s="120" t="str">
        <f>IF('申込一覧表（男子）'!K54=0,"",('申込一覧表（男子）'!K54))</f>
        <v/>
      </c>
      <c r="AG54" s="120" t="str">
        <f>IF('申込一覧表（男子）'!L54=0,"",('申込一覧表（男子）'!L54))</f>
        <v/>
      </c>
      <c r="AH54" s="120" t="str">
        <f>IF('申込一覧表（男子）'!M54=0,"",('申込一覧表（男子）'!M54))</f>
        <v/>
      </c>
      <c r="AI54" s="120" t="str">
        <f>IF('申込一覧表（男子）'!N54=0,"",('申込一覧表（男子）'!N54))</f>
        <v/>
      </c>
      <c r="AJ54" s="120" t="str">
        <f>IF('申込一覧表（男子）'!O54=0,"",('申込一覧表（男子）'!O54))</f>
        <v/>
      </c>
      <c r="AK54" s="120" t="str">
        <f>IF('申込一覧表（男子）'!P54=0,"",('申込一覧表（男子）'!P54))</f>
        <v/>
      </c>
      <c r="AL54" s="120" t="str">
        <f>IF('申込一覧表（男子）'!Q54=0,"",('申込一覧表（男子）'!Q54))</f>
        <v/>
      </c>
      <c r="AM54" s="120" t="str">
        <f>IF('申込一覧表（男子）'!R54=0,"",('申込一覧表（男子）'!R54))</f>
        <v/>
      </c>
      <c r="AN54" s="120" t="str">
        <f>IF('申込一覧表（男子）'!S54=0,"",('申込一覧表（男子）'!S54))</f>
        <v/>
      </c>
      <c r="AO54" s="120" t="str">
        <f>IF('申込一覧表（男子）'!T54=0,"",('申込一覧表（男子）'!T54))</f>
        <v/>
      </c>
      <c r="AP54" s="120" t="str">
        <f>IF('申込一覧表（男子）'!U54=0,"",('申込一覧表（男子）'!U54))</f>
        <v/>
      </c>
      <c r="AQ54" s="120" t="str">
        <f>IF('申込一覧表（男子）'!V54=0,"",('申込一覧表（男子）'!V54))</f>
        <v/>
      </c>
      <c r="AR54" s="120" t="str">
        <f>IF('申込一覧表（男子）'!W54=0,"",('申込一覧表（男子）'!W54))</f>
        <v/>
      </c>
      <c r="AS54" s="120" t="str">
        <f>IF('申込一覧表（男子）'!X54=0,"",('申込一覧表（男子）'!X54))</f>
        <v/>
      </c>
      <c r="AT54" s="120" t="str">
        <f>IF('申込一覧表（男子）'!Y54=0,"",('申込一覧表（男子）'!Y54))</f>
        <v/>
      </c>
      <c r="AU54" s="120" t="str">
        <f>IF('申込一覧表（男子）'!Z54=0,"",('申込一覧表（男子）'!Z54))</f>
        <v/>
      </c>
      <c r="AV54" s="204"/>
      <c r="AW54" s="205"/>
      <c r="AX54" s="10"/>
      <c r="AY54" s="41" t="str">
        <f t="shared" si="2"/>
        <v/>
      </c>
      <c r="AZ54" s="6" t="str">
        <f t="shared" si="2"/>
        <v/>
      </c>
      <c r="BA54" s="6" t="str">
        <f t="shared" si="2"/>
        <v/>
      </c>
      <c r="BB54" s="6" t="str">
        <f t="shared" si="2"/>
        <v/>
      </c>
      <c r="BC54" s="44" t="str">
        <f>IF($AN54="○",COUNTIF($AN$17:$AN54,"○"),"")</f>
        <v/>
      </c>
      <c r="BD54" s="44" t="str">
        <f>IF($AO54="○",COUNTIF($AO$17:$AO54,"○"),"")</f>
        <v/>
      </c>
      <c r="BE54" s="44" t="str">
        <f>IF($AP54="○",COUNTIF($AP$17:$AP54,"○"),"")</f>
        <v/>
      </c>
      <c r="BF54" s="44" t="str">
        <f>IF($AQ54="○",COUNTIF($AQ$17:$AQ54,"○"),"")</f>
        <v/>
      </c>
      <c r="BG54" s="73" t="str">
        <f>IF($AT54="○",COUNTIF($AT$17:$AT54,"○"),"")</f>
        <v/>
      </c>
      <c r="BH54" s="74" t="str">
        <f>IF($AU54="○",COUNTIF($AU$17:$AU54,"○"),"")</f>
        <v/>
      </c>
      <c r="BI54" s="41" t="str">
        <f t="shared" si="3"/>
        <v/>
      </c>
      <c r="BJ54" s="6" t="str">
        <f t="shared" si="3"/>
        <v/>
      </c>
      <c r="BK54" s="6" t="str">
        <f t="shared" si="3"/>
        <v/>
      </c>
      <c r="BL54" s="6" t="str">
        <f t="shared" si="3"/>
        <v/>
      </c>
      <c r="BM54" s="44" t="str">
        <f>IF($AR54="○",COUNTIF($AR$17:$AR54,"○"),"")</f>
        <v/>
      </c>
      <c r="BN54" s="44" t="str">
        <f>IF($AS54="○",COUNTIF($AS$17:$AS54,"○"),"")</f>
        <v/>
      </c>
      <c r="BO54" s="44" t="str">
        <f>IF($AT54="○",COUNTIF($AT$17:$AT54,"○"),"")</f>
        <v/>
      </c>
      <c r="BP54" s="54" t="str">
        <f>IF($AU54="○",COUNTIF($AU$17:$AU54,"○"),"")</f>
        <v/>
      </c>
      <c r="BQ54" s="73" t="str">
        <f>IF($AT54="○",COUNTIF($AT$17:$AT54,"○"),"")</f>
        <v/>
      </c>
      <c r="BR54" s="74" t="str">
        <f>IF($AU54="○",COUNTIF($AU$17:$AU54,"○"),"")</f>
        <v/>
      </c>
      <c r="BS54" s="4"/>
      <c r="BT54" s="10"/>
      <c r="BU54" s="10"/>
      <c r="BV54" s="10"/>
      <c r="BW54" s="10"/>
      <c r="BX54" s="10"/>
      <c r="BY54" s="26"/>
      <c r="BZ54" s="4"/>
      <c r="CA54" s="4"/>
      <c r="CB54" s="10"/>
      <c r="CC54" s="10"/>
      <c r="CD54" s="10"/>
      <c r="CE54" s="10"/>
      <c r="CF54" s="10"/>
    </row>
    <row r="55" spans="1:84" ht="21.95" customHeight="1" thickTop="1" thickBot="1" x14ac:dyDescent="0.2">
      <c r="A55" s="41" t="str">
        <f t="shared" si="13"/>
        <v/>
      </c>
      <c r="B55" s="6" t="str">
        <f t="shared" si="14"/>
        <v/>
      </c>
      <c r="C55" s="6" t="str">
        <f t="shared" si="15"/>
        <v/>
      </c>
      <c r="D55" s="6" t="str">
        <f t="shared" si="16"/>
        <v/>
      </c>
      <c r="E55" s="44" t="str">
        <f>IF($AN55="○",COUNTIF($AN$17:$AN55,"○"),"")</f>
        <v/>
      </c>
      <c r="F55" s="44" t="str">
        <f>IF($AO55="○",COUNTIF($AO$17:$AO55,"○"),"")</f>
        <v/>
      </c>
      <c r="G55" s="44" t="str">
        <f>IF($AP55="○",COUNTIF($AP$17:$AP55,"○"),"")</f>
        <v/>
      </c>
      <c r="H55" s="44" t="str">
        <f>IF($AQ55="○",COUNTIF($AQ$17:$AQ55,"○"),"")</f>
        <v/>
      </c>
      <c r="I55" s="73" t="str">
        <f>IF($AT55="○",COUNTIF($AT$17:$AT55,"○"),"")</f>
        <v/>
      </c>
      <c r="J55" s="74" t="str">
        <f>IF($AU55="○",COUNTIF($AU$17:$AU55,"○"),"")</f>
        <v/>
      </c>
      <c r="K55" s="41" t="str">
        <f t="shared" si="17"/>
        <v/>
      </c>
      <c r="L55" s="6" t="str">
        <f t="shared" si="18"/>
        <v/>
      </c>
      <c r="M55" s="6" t="str">
        <f t="shared" si="19"/>
        <v/>
      </c>
      <c r="N55" s="6" t="str">
        <f t="shared" si="20"/>
        <v/>
      </c>
      <c r="O55" s="44" t="str">
        <f>IF($AR55="○",COUNTIF($AR$17:$AR55,"○"),"")</f>
        <v/>
      </c>
      <c r="P55" s="44" t="str">
        <f>IF($AS55="○",COUNTIF($AS$17:$AS55,"○"),"")</f>
        <v/>
      </c>
      <c r="Q55" s="44" t="str">
        <f>IF($AT55="○",COUNTIF($AT$17:$AT55,"○"),"")</f>
        <v/>
      </c>
      <c r="R55" s="54" t="str">
        <f>IF($AU55="○",COUNTIF($AU$17:$AU55,"○"),"")</f>
        <v/>
      </c>
      <c r="S55" s="73" t="str">
        <f>IF($AT55="○",COUNTIF($AT$17:$AT55,"○"),"")</f>
        <v/>
      </c>
      <c r="T55" s="74" t="str">
        <f>IF($AU55="○",COUNTIF($AU$17:$AU55,"○"),"")</f>
        <v/>
      </c>
      <c r="U55" s="10"/>
      <c r="V55" s="14">
        <v>39</v>
      </c>
      <c r="W55" s="120" t="str">
        <f>IF('申込一覧表（男子）'!$B$55=0,"",('申込一覧表（男子）'!$B$55))</f>
        <v/>
      </c>
      <c r="X55" s="120" t="str">
        <f>IF('申込一覧表（男子）'!C55=0,"",('申込一覧表（男子）'!C55))</f>
        <v/>
      </c>
      <c r="Y55" s="120" t="str">
        <f>IF('申込一覧表（男子）'!D55=0,"",('申込一覧表（男子）'!D55))</f>
        <v/>
      </c>
      <c r="Z55" s="120" t="str">
        <f>IF('申込一覧表（男子）'!E55=0,"",('申込一覧表（男子）'!E55))</f>
        <v/>
      </c>
      <c r="AA55" s="120">
        <f t="shared" si="5"/>
        <v>0</v>
      </c>
      <c r="AB55" s="120" t="str">
        <f>IF('申込一覧表（男子）'!G55=0,"",('申込一覧表（男子）'!G55))</f>
        <v/>
      </c>
      <c r="AC55" s="120" t="str">
        <f>IF('申込一覧表（男子）'!H55=0,"",('申込一覧表（男子）'!H55))</f>
        <v/>
      </c>
      <c r="AD55" s="120" t="str">
        <f>IF('申込一覧表（男子）'!I55=0,"",('申込一覧表（男子）'!I55))</f>
        <v/>
      </c>
      <c r="AE55" s="120" t="str">
        <f>IF('申込一覧表（男子）'!J55=0,"",('申込一覧表（男子）'!J55))</f>
        <v/>
      </c>
      <c r="AF55" s="120" t="str">
        <f>IF('申込一覧表（男子）'!K55=0,"",('申込一覧表（男子）'!K55))</f>
        <v/>
      </c>
      <c r="AG55" s="120" t="str">
        <f>IF('申込一覧表（男子）'!L55=0,"",('申込一覧表（男子）'!L55))</f>
        <v/>
      </c>
      <c r="AH55" s="120" t="str">
        <f>IF('申込一覧表（男子）'!M55=0,"",('申込一覧表（男子）'!M55))</f>
        <v/>
      </c>
      <c r="AI55" s="120" t="str">
        <f>IF('申込一覧表（男子）'!N55=0,"",('申込一覧表（男子）'!N55))</f>
        <v/>
      </c>
      <c r="AJ55" s="120" t="str">
        <f>IF('申込一覧表（男子）'!O55=0,"",('申込一覧表（男子）'!O55))</f>
        <v/>
      </c>
      <c r="AK55" s="120" t="str">
        <f>IF('申込一覧表（男子）'!P55=0,"",('申込一覧表（男子）'!P55))</f>
        <v/>
      </c>
      <c r="AL55" s="120" t="str">
        <f>IF('申込一覧表（男子）'!Q55=0,"",('申込一覧表（男子）'!Q55))</f>
        <v/>
      </c>
      <c r="AM55" s="120" t="str">
        <f>IF('申込一覧表（男子）'!R55=0,"",('申込一覧表（男子）'!R55))</f>
        <v/>
      </c>
      <c r="AN55" s="120" t="str">
        <f>IF('申込一覧表（男子）'!S55=0,"",('申込一覧表（男子）'!S55))</f>
        <v/>
      </c>
      <c r="AO55" s="120" t="str">
        <f>IF('申込一覧表（男子）'!T55=0,"",('申込一覧表（男子）'!T55))</f>
        <v/>
      </c>
      <c r="AP55" s="120" t="str">
        <f>IF('申込一覧表（男子）'!U55=0,"",('申込一覧表（男子）'!U55))</f>
        <v/>
      </c>
      <c r="AQ55" s="120" t="str">
        <f>IF('申込一覧表（男子）'!V55=0,"",('申込一覧表（男子）'!V55))</f>
        <v/>
      </c>
      <c r="AR55" s="120" t="str">
        <f>IF('申込一覧表（男子）'!W55=0,"",('申込一覧表（男子）'!W55))</f>
        <v/>
      </c>
      <c r="AS55" s="120" t="str">
        <f>IF('申込一覧表（男子）'!X55=0,"",('申込一覧表（男子）'!X55))</f>
        <v/>
      </c>
      <c r="AT55" s="120" t="str">
        <f>IF('申込一覧表（男子）'!Y55=0,"",('申込一覧表（男子）'!Y55))</f>
        <v/>
      </c>
      <c r="AU55" s="120" t="str">
        <f>IF('申込一覧表（男子）'!Z55=0,"",('申込一覧表（男子）'!Z55))</f>
        <v/>
      </c>
      <c r="AV55" s="204"/>
      <c r="AW55" s="205"/>
      <c r="AX55" s="10"/>
      <c r="AY55" s="41" t="str">
        <f t="shared" si="2"/>
        <v/>
      </c>
      <c r="AZ55" s="6" t="str">
        <f t="shared" si="2"/>
        <v/>
      </c>
      <c r="BA55" s="6" t="str">
        <f t="shared" si="2"/>
        <v/>
      </c>
      <c r="BB55" s="6" t="str">
        <f t="shared" si="2"/>
        <v/>
      </c>
      <c r="BC55" s="44" t="str">
        <f>IF($AN55="○",COUNTIF($AN$17:$AN55,"○"),"")</f>
        <v/>
      </c>
      <c r="BD55" s="44" t="str">
        <f>IF($AO55="○",COUNTIF($AO$17:$AO55,"○"),"")</f>
        <v/>
      </c>
      <c r="BE55" s="44" t="str">
        <f>IF($AP55="○",COUNTIF($AP$17:$AP55,"○"),"")</f>
        <v/>
      </c>
      <c r="BF55" s="44" t="str">
        <f>IF($AQ55="○",COUNTIF($AQ$17:$AQ55,"○"),"")</f>
        <v/>
      </c>
      <c r="BG55" s="73" t="str">
        <f>IF($AT55="○",COUNTIF($AT$17:$AT55,"○"),"")</f>
        <v/>
      </c>
      <c r="BH55" s="74" t="str">
        <f>IF($AU55="○",COUNTIF($AU$17:$AU55,"○"),"")</f>
        <v/>
      </c>
      <c r="BI55" s="41" t="str">
        <f t="shared" si="3"/>
        <v/>
      </c>
      <c r="BJ55" s="6" t="str">
        <f t="shared" si="3"/>
        <v/>
      </c>
      <c r="BK55" s="6" t="str">
        <f t="shared" si="3"/>
        <v/>
      </c>
      <c r="BL55" s="6" t="str">
        <f t="shared" si="3"/>
        <v/>
      </c>
      <c r="BM55" s="44" t="str">
        <f>IF($AR55="○",COUNTIF($AR$17:$AR55,"○"),"")</f>
        <v/>
      </c>
      <c r="BN55" s="44" t="str">
        <f>IF($AS55="○",COUNTIF($AS$17:$AS55,"○"),"")</f>
        <v/>
      </c>
      <c r="BO55" s="44" t="str">
        <f>IF($AT55="○",COUNTIF($AT$17:$AT55,"○"),"")</f>
        <v/>
      </c>
      <c r="BP55" s="54" t="str">
        <f>IF($AU55="○",COUNTIF($AU$17:$AU55,"○"),"")</f>
        <v/>
      </c>
      <c r="BQ55" s="73" t="str">
        <f>IF($AT55="○",COUNTIF($AT$17:$AT55,"○"),"")</f>
        <v/>
      </c>
      <c r="BR55" s="74" t="str">
        <f>IF($AU55="○",COUNTIF($AU$17:$AU55,"○"),"")</f>
        <v/>
      </c>
      <c r="BS55" s="10"/>
      <c r="BT55" s="10"/>
      <c r="BU55" s="10"/>
      <c r="BV55" s="10"/>
      <c r="BW55" s="10"/>
      <c r="BX55" s="10"/>
      <c r="BY55" s="26"/>
      <c r="BZ55" s="4"/>
      <c r="CA55" s="4"/>
      <c r="CB55" s="10"/>
      <c r="CC55" s="10"/>
      <c r="CD55" s="10"/>
      <c r="CE55" s="10"/>
      <c r="CF55" s="10"/>
    </row>
    <row r="56" spans="1:84" ht="21.95" customHeight="1" thickTop="1" thickBot="1" x14ac:dyDescent="0.2">
      <c r="A56" s="41" t="str">
        <f t="shared" si="13"/>
        <v/>
      </c>
      <c r="B56" s="6" t="str">
        <f t="shared" si="14"/>
        <v/>
      </c>
      <c r="C56" s="6" t="str">
        <f t="shared" si="15"/>
        <v/>
      </c>
      <c r="D56" s="6" t="str">
        <f t="shared" si="16"/>
        <v/>
      </c>
      <c r="E56" s="44" t="str">
        <f>IF($AN56="○",COUNTIF($AN$17:$AN56,"○"),"")</f>
        <v/>
      </c>
      <c r="F56" s="44" t="str">
        <f>IF($AO56="○",COUNTIF($AO$17:$AO56,"○"),"")</f>
        <v/>
      </c>
      <c r="G56" s="44" t="str">
        <f>IF($AP56="○",COUNTIF($AP$17:$AP56,"○"),"")</f>
        <v/>
      </c>
      <c r="H56" s="44" t="str">
        <f>IF($AQ56="○",COUNTIF($AQ$17:$AQ56,"○"),"")</f>
        <v/>
      </c>
      <c r="I56" s="73" t="str">
        <f>IF($AT56="○",COUNTIF($AT$17:$AT56,"○"),"")</f>
        <v/>
      </c>
      <c r="J56" s="74" t="str">
        <f>IF($AU56="○",COUNTIF($AU$17:$AU56,"○"),"")</f>
        <v/>
      </c>
      <c r="K56" s="41" t="str">
        <f t="shared" si="17"/>
        <v/>
      </c>
      <c r="L56" s="6" t="str">
        <f t="shared" si="18"/>
        <v/>
      </c>
      <c r="M56" s="6" t="str">
        <f t="shared" si="19"/>
        <v/>
      </c>
      <c r="N56" s="6" t="str">
        <f t="shared" si="20"/>
        <v/>
      </c>
      <c r="O56" s="44" t="str">
        <f>IF($AR56="○",COUNTIF($AR$17:$AR56,"○"),"")</f>
        <v/>
      </c>
      <c r="P56" s="44" t="str">
        <f>IF($AS56="○",COUNTIF($AS$17:$AS56,"○"),"")</f>
        <v/>
      </c>
      <c r="Q56" s="44" t="str">
        <f>IF($AT56="○",COUNTIF($AT$17:$AT56,"○"),"")</f>
        <v/>
      </c>
      <c r="R56" s="54" t="str">
        <f>IF($AU56="○",COUNTIF($AU$17:$AU56,"○"),"")</f>
        <v/>
      </c>
      <c r="S56" s="73" t="str">
        <f>IF($AT56="○",COUNTIF($AT$17:$AT56,"○"),"")</f>
        <v/>
      </c>
      <c r="T56" s="74" t="str">
        <f>IF($AU56="○",COUNTIF($AU$17:$AU56,"○"),"")</f>
        <v/>
      </c>
      <c r="U56" s="10"/>
      <c r="V56" s="14">
        <v>40</v>
      </c>
      <c r="W56" s="120" t="str">
        <f>IF('申込一覧表（男子）'!$B$56=0,"",('申込一覧表（男子）'!$B$56))</f>
        <v/>
      </c>
      <c r="X56" s="120" t="str">
        <f>IF('申込一覧表（男子）'!C56=0,"",('申込一覧表（男子）'!C56))</f>
        <v/>
      </c>
      <c r="Y56" s="120" t="str">
        <f>IF('申込一覧表（男子）'!D56=0,"",('申込一覧表（男子）'!D56))</f>
        <v/>
      </c>
      <c r="Z56" s="120" t="str">
        <f>IF('申込一覧表（男子）'!E56=0,"",('申込一覧表（男子）'!E56))</f>
        <v/>
      </c>
      <c r="AA56" s="120">
        <f t="shared" si="5"/>
        <v>0</v>
      </c>
      <c r="AB56" s="120" t="str">
        <f>IF('申込一覧表（男子）'!G56=0,"",('申込一覧表（男子）'!G56))</f>
        <v/>
      </c>
      <c r="AC56" s="120" t="str">
        <f>IF('申込一覧表（男子）'!H56=0,"",('申込一覧表（男子）'!H56))</f>
        <v/>
      </c>
      <c r="AD56" s="120" t="str">
        <f>IF('申込一覧表（男子）'!I56=0,"",('申込一覧表（男子）'!I56))</f>
        <v/>
      </c>
      <c r="AE56" s="120" t="str">
        <f>IF('申込一覧表（男子）'!J56=0,"",('申込一覧表（男子）'!J56))</f>
        <v/>
      </c>
      <c r="AF56" s="120" t="str">
        <f>IF('申込一覧表（男子）'!K56=0,"",('申込一覧表（男子）'!K56))</f>
        <v/>
      </c>
      <c r="AG56" s="120" t="str">
        <f>IF('申込一覧表（男子）'!L56=0,"",('申込一覧表（男子）'!L56))</f>
        <v/>
      </c>
      <c r="AH56" s="120" t="str">
        <f>IF('申込一覧表（男子）'!M56=0,"",('申込一覧表（男子）'!M56))</f>
        <v/>
      </c>
      <c r="AI56" s="120" t="str">
        <f>IF('申込一覧表（男子）'!N56=0,"",('申込一覧表（男子）'!N56))</f>
        <v/>
      </c>
      <c r="AJ56" s="120" t="str">
        <f>IF('申込一覧表（男子）'!O56=0,"",('申込一覧表（男子）'!O56))</f>
        <v/>
      </c>
      <c r="AK56" s="120" t="str">
        <f>IF('申込一覧表（男子）'!P56=0,"",('申込一覧表（男子）'!P56))</f>
        <v/>
      </c>
      <c r="AL56" s="120" t="str">
        <f>IF('申込一覧表（男子）'!Q56=0,"",('申込一覧表（男子）'!Q56))</f>
        <v/>
      </c>
      <c r="AM56" s="120" t="str">
        <f>IF('申込一覧表（男子）'!R56=0,"",('申込一覧表（男子）'!R56))</f>
        <v/>
      </c>
      <c r="AN56" s="120" t="str">
        <f>IF('申込一覧表（男子）'!S56=0,"",('申込一覧表（男子）'!S56))</f>
        <v/>
      </c>
      <c r="AO56" s="120" t="str">
        <f>IF('申込一覧表（男子）'!T56=0,"",('申込一覧表（男子）'!T56))</f>
        <v/>
      </c>
      <c r="AP56" s="120" t="str">
        <f>IF('申込一覧表（男子）'!U56=0,"",('申込一覧表（男子）'!U56))</f>
        <v/>
      </c>
      <c r="AQ56" s="120" t="str">
        <f>IF('申込一覧表（男子）'!V56=0,"",('申込一覧表（男子）'!V56))</f>
        <v/>
      </c>
      <c r="AR56" s="120" t="str">
        <f>IF('申込一覧表（男子）'!W56=0,"",('申込一覧表（男子）'!W56))</f>
        <v/>
      </c>
      <c r="AS56" s="120" t="str">
        <f>IF('申込一覧表（男子）'!X56=0,"",('申込一覧表（男子）'!X56))</f>
        <v/>
      </c>
      <c r="AT56" s="120" t="str">
        <f>IF('申込一覧表（男子）'!Y56=0,"",('申込一覧表（男子）'!Y56))</f>
        <v/>
      </c>
      <c r="AU56" s="120" t="str">
        <f>IF('申込一覧表（男子）'!Z56=0,"",('申込一覧表（男子）'!Z56))</f>
        <v/>
      </c>
      <c r="AV56" s="206"/>
      <c r="AW56" s="207"/>
      <c r="AX56" s="10"/>
      <c r="AY56" s="42" t="str">
        <f t="shared" si="2"/>
        <v/>
      </c>
      <c r="AZ56" s="43" t="str">
        <f t="shared" si="2"/>
        <v/>
      </c>
      <c r="BA56" s="43" t="str">
        <f t="shared" si="2"/>
        <v/>
      </c>
      <c r="BB56" s="43" t="str">
        <f t="shared" si="2"/>
        <v/>
      </c>
      <c r="BC56" s="55" t="str">
        <f>IF($AN56="○",COUNTIF($AN$17:$AN56,"○"),"")</f>
        <v/>
      </c>
      <c r="BD56" s="55" t="str">
        <f>IF($AO56="○",COUNTIF($AO$17:$AO56,"○"),"")</f>
        <v/>
      </c>
      <c r="BE56" s="55" t="str">
        <f>IF($AP56="○",COUNTIF($AP$17:$AP56,"○"),"")</f>
        <v/>
      </c>
      <c r="BF56" s="55" t="str">
        <f>IF($AQ56="○",COUNTIF($AQ$17:$AQ56,"○"),"")</f>
        <v/>
      </c>
      <c r="BG56" s="75" t="str">
        <f>IF($AT56="○",COUNTIF($AT$17:$AT56,"○"),"")</f>
        <v/>
      </c>
      <c r="BH56" s="76" t="str">
        <f>IF($AU56="○",COUNTIF($AU$17:$AU56,"○"),"")</f>
        <v/>
      </c>
      <c r="BI56" s="42" t="str">
        <f t="shared" si="3"/>
        <v/>
      </c>
      <c r="BJ56" s="43" t="str">
        <f t="shared" si="3"/>
        <v/>
      </c>
      <c r="BK56" s="43" t="str">
        <f t="shared" si="3"/>
        <v/>
      </c>
      <c r="BL56" s="43" t="str">
        <f t="shared" si="3"/>
        <v/>
      </c>
      <c r="BM56" s="55" t="str">
        <f>IF($AR56="○",COUNTIF($AR$17:$AR56,"○"),"")</f>
        <v/>
      </c>
      <c r="BN56" s="55" t="str">
        <f>IF($AS56="○",COUNTIF($AS$17:$AS56,"○"),"")</f>
        <v/>
      </c>
      <c r="BO56" s="55" t="str">
        <f>IF($AT56="○",COUNTIF($AT$17:$AT56,"○"),"")</f>
        <v/>
      </c>
      <c r="BP56" s="56" t="str">
        <f>IF($AU56="○",COUNTIF($AU$17:$AU56,"○"),"")</f>
        <v/>
      </c>
      <c r="BQ56" s="75" t="str">
        <f>IF($AT56="○",COUNTIF($AT$17:$AT56,"○"),"")</f>
        <v/>
      </c>
      <c r="BR56" s="76" t="str">
        <f>IF($AU56="○",COUNTIF($AU$17:$AU56,"○"),"")</f>
        <v/>
      </c>
      <c r="BS56" s="10"/>
      <c r="BT56" s="10"/>
      <c r="BU56" s="10"/>
      <c r="BV56" s="10"/>
      <c r="BW56" s="10"/>
      <c r="BX56" s="10"/>
      <c r="BY56" s="26"/>
      <c r="BZ56" s="4"/>
      <c r="CA56" s="4"/>
      <c r="CB56" s="10"/>
      <c r="CC56" s="10"/>
      <c r="CD56" s="10"/>
      <c r="CE56" s="10"/>
      <c r="CF56" s="10"/>
    </row>
    <row r="57" spans="1:84" ht="21.95" customHeight="1" thickTop="1" thickBot="1" x14ac:dyDescent="0.2">
      <c r="A57" s="47"/>
      <c r="B57" s="47"/>
      <c r="C57" s="47"/>
      <c r="D57" s="47"/>
      <c r="E57" s="47"/>
      <c r="F57" s="47"/>
      <c r="G57" s="47"/>
      <c r="H57" s="47"/>
      <c r="I57" s="77"/>
      <c r="J57" s="77"/>
      <c r="K57" s="47"/>
      <c r="L57" s="47"/>
      <c r="M57" s="47"/>
      <c r="N57" s="47"/>
      <c r="O57" s="47"/>
      <c r="P57" s="47"/>
      <c r="Q57" s="47"/>
      <c r="R57" s="47"/>
      <c r="S57" s="77"/>
      <c r="T57" s="77"/>
      <c r="U57" s="10">
        <v>2</v>
      </c>
      <c r="V57" s="52">
        <f t="shared" ref="V57:V88" si="21">IF($V17="","",$V17)</f>
        <v>1</v>
      </c>
      <c r="W57" s="120" t="str">
        <f>IF('申込一覧表（男子）'!$B$17=0,"",('申込一覧表（男子）'!$B$17))</f>
        <v/>
      </c>
      <c r="X57" s="48" t="str">
        <f t="shared" ref="X57:X96" si="22">IF($X17="","",$X17)</f>
        <v/>
      </c>
      <c r="Y57" s="49" t="str">
        <f t="shared" ref="Y57:Y96" si="23">IF($Y17="","",$Y17)</f>
        <v/>
      </c>
      <c r="Z57" s="49" t="str">
        <f t="shared" ref="Z57:Z96" si="24">IF($Z17="","",$Z17)</f>
        <v/>
      </c>
      <c r="AA57" s="94">
        <f t="shared" si="5"/>
        <v>0</v>
      </c>
      <c r="AB57" s="160" t="str">
        <f t="shared" ref="AB57:AB96" si="25">IF($AD17="","",$AD17)</f>
        <v/>
      </c>
      <c r="AC57" s="51" t="str">
        <f t="shared" ref="AC57:AC96" si="26">IF($AE17="","",$AE17)</f>
        <v/>
      </c>
      <c r="AD57" s="53"/>
      <c r="AE57" s="53"/>
      <c r="AF57" s="53"/>
      <c r="AG57" s="53"/>
      <c r="AH57" s="53"/>
      <c r="AI57" s="53"/>
      <c r="AJ57" s="166"/>
      <c r="AK57" s="53"/>
      <c r="AL57" s="166"/>
      <c r="AM57" s="53"/>
      <c r="AN57" s="8"/>
      <c r="AO57" s="8"/>
      <c r="AP57" s="8"/>
      <c r="AQ57" s="8"/>
      <c r="AR57" s="8"/>
      <c r="AS57" s="8"/>
      <c r="AT57" s="8"/>
      <c r="AU57" s="8"/>
      <c r="AV57" s="210"/>
      <c r="AW57" s="210"/>
      <c r="AX57" s="10"/>
      <c r="AY57" s="4" t="str">
        <f t="shared" si="2"/>
        <v/>
      </c>
      <c r="AZ57" s="4" t="str">
        <f t="shared" si="2"/>
        <v/>
      </c>
      <c r="BA57" s="4" t="str">
        <f t="shared" si="2"/>
        <v/>
      </c>
      <c r="BB57" s="4" t="str">
        <f t="shared" si="2"/>
        <v/>
      </c>
      <c r="BC57" s="4" t="str">
        <f>IF(CD57="○",COUNTIF($AN$17:CD57,"○"),"")</f>
        <v/>
      </c>
      <c r="BD57" s="4" t="str">
        <f>IF(CE57="○",COUNTIF($AO$17:CE57,"○"),"")</f>
        <v/>
      </c>
      <c r="BE57" s="4" t="str">
        <f>IF(CF57="○",COUNTIF($AP$17:CF57,"○"),"")</f>
        <v/>
      </c>
      <c r="BF57" s="4" t="str">
        <f>IF(CK57="○",COUNTIF($AU$17:CK57,"○"),"")</f>
        <v/>
      </c>
      <c r="BG57" s="77"/>
      <c r="BH57" s="77"/>
      <c r="BI57" s="4" t="str">
        <f t="shared" si="3"/>
        <v/>
      </c>
      <c r="BJ57" s="4" t="str">
        <f t="shared" si="3"/>
        <v/>
      </c>
      <c r="BK57" s="4" t="str">
        <f t="shared" si="3"/>
        <v/>
      </c>
      <c r="BL57" s="4" t="str">
        <f t="shared" si="3"/>
        <v/>
      </c>
      <c r="BM57" s="4" t="str">
        <f>IF(CL57="○",COUNTIF($AN$17:CL57,"○"),"")</f>
        <v/>
      </c>
      <c r="BN57" s="4" t="str">
        <f>IF(CM57="○",COUNTIF($AO$17:CM57,"○"),"")</f>
        <v/>
      </c>
      <c r="BO57" s="4" t="str">
        <f>IF(CN57="○",COUNTIF($AP$17:CN57,"○"),"")</f>
        <v/>
      </c>
      <c r="BP57" s="4" t="str">
        <f>IF(DI57="○",COUNTIF($AU$17:DI57,"○"),"")</f>
        <v/>
      </c>
      <c r="BQ57" s="77"/>
      <c r="BR57" s="77"/>
      <c r="BS57" s="4"/>
      <c r="BT57" s="10"/>
      <c r="BU57" s="10"/>
      <c r="BV57" s="10"/>
      <c r="BW57" s="10"/>
      <c r="BX57" s="10"/>
      <c r="BY57" s="18"/>
      <c r="BZ57" s="39"/>
      <c r="CA57" s="40"/>
      <c r="CB57" s="10"/>
      <c r="CC57" s="10"/>
      <c r="CD57" s="10"/>
      <c r="CE57" s="24"/>
      <c r="CF57" s="10"/>
    </row>
    <row r="58" spans="1:84" ht="21.95" customHeight="1" thickTop="1" thickBot="1" x14ac:dyDescent="0.2">
      <c r="A58" s="4"/>
      <c r="B58" s="4"/>
      <c r="C58" s="4"/>
      <c r="D58" s="4"/>
      <c r="E58" s="45"/>
      <c r="F58" s="45"/>
      <c r="G58" s="45"/>
      <c r="H58" s="45"/>
      <c r="I58" s="77"/>
      <c r="J58" s="77"/>
      <c r="K58" s="4"/>
      <c r="L58" s="4"/>
      <c r="M58" s="4"/>
      <c r="N58" s="4"/>
      <c r="O58" s="46"/>
      <c r="P58" s="46"/>
      <c r="Q58" s="46"/>
      <c r="R58" s="46"/>
      <c r="S58" s="77"/>
      <c r="T58" s="77"/>
      <c r="U58" s="10"/>
      <c r="V58" s="50">
        <f t="shared" si="21"/>
        <v>2</v>
      </c>
      <c r="W58" s="120" t="str">
        <f>IF('申込一覧表（男子）'!$B$18=0,"",('申込一覧表（男子）'!$B$18))</f>
        <v/>
      </c>
      <c r="X58" s="48" t="str">
        <f t="shared" si="22"/>
        <v/>
      </c>
      <c r="Y58" s="49" t="str">
        <f t="shared" si="23"/>
        <v/>
      </c>
      <c r="Z58" s="49" t="str">
        <f t="shared" si="24"/>
        <v/>
      </c>
      <c r="AA58" s="94">
        <f t="shared" si="5"/>
        <v>0</v>
      </c>
      <c r="AB58" s="160" t="str">
        <f t="shared" si="25"/>
        <v/>
      </c>
      <c r="AC58" s="51" t="str">
        <f t="shared" si="26"/>
        <v/>
      </c>
      <c r="AD58" s="53"/>
      <c r="AE58" s="53"/>
      <c r="AF58" s="53"/>
      <c r="AG58" s="53"/>
      <c r="AH58" s="53"/>
      <c r="AI58" s="53"/>
      <c r="AJ58" s="166"/>
      <c r="AK58" s="53"/>
      <c r="AL58" s="166"/>
      <c r="AM58" s="53"/>
      <c r="AN58" s="8"/>
      <c r="AO58" s="8"/>
      <c r="AP58" s="8"/>
      <c r="AQ58" s="8"/>
      <c r="AR58" s="8"/>
      <c r="AS58" s="8"/>
      <c r="AT58" s="8"/>
      <c r="AU58" s="8"/>
      <c r="AV58" s="10"/>
      <c r="AW58" s="10"/>
      <c r="AX58" s="10"/>
      <c r="AY58" s="4" t="str">
        <f t="shared" si="2"/>
        <v/>
      </c>
      <c r="AZ58" s="4" t="str">
        <f t="shared" si="2"/>
        <v/>
      </c>
      <c r="BA58" s="4" t="str">
        <f t="shared" si="2"/>
        <v/>
      </c>
      <c r="BB58" s="4" t="str">
        <f t="shared" si="2"/>
        <v/>
      </c>
      <c r="BC58" s="4" t="str">
        <f>IF(CD58="○",COUNTIF($AN$17:CD58,"○"),"")</f>
        <v/>
      </c>
      <c r="BD58" s="4" t="str">
        <f>IF(CE58="○",COUNTIF($AO$17:CE58,"○"),"")</f>
        <v/>
      </c>
      <c r="BE58" s="4" t="str">
        <f>IF(CF58="○",COUNTIF($AP$17:CF58,"○"),"")</f>
        <v/>
      </c>
      <c r="BF58" s="4" t="str">
        <f>IF(CK58="○",COUNTIF($AU$17:CK58,"○"),"")</f>
        <v/>
      </c>
      <c r="BG58" s="77"/>
      <c r="BH58" s="77"/>
      <c r="BI58" s="4" t="str">
        <f t="shared" si="3"/>
        <v/>
      </c>
      <c r="BJ58" s="4" t="str">
        <f t="shared" si="3"/>
        <v/>
      </c>
      <c r="BK58" s="4" t="str">
        <f t="shared" si="3"/>
        <v/>
      </c>
      <c r="BL58" s="4" t="str">
        <f t="shared" si="3"/>
        <v/>
      </c>
      <c r="BM58" s="4" t="str">
        <f>IF(CL58="○",COUNTIF($AN$17:CL58,"○"),"")</f>
        <v/>
      </c>
      <c r="BN58" s="4" t="str">
        <f>IF(CM58="○",COUNTIF($AO$17:CM58,"○"),"")</f>
        <v/>
      </c>
      <c r="BO58" s="4" t="str">
        <f>IF(CN58="○",COUNTIF($AP$17:CN58,"○"),"")</f>
        <v/>
      </c>
      <c r="BP58" s="4" t="str">
        <f>IF(DI58="○",COUNTIF($AU$17:DI58,"○"),"")</f>
        <v/>
      </c>
      <c r="BQ58" s="77"/>
      <c r="BR58" s="77"/>
      <c r="BS58" s="4"/>
      <c r="BT58" s="10"/>
      <c r="BU58" s="10"/>
      <c r="BV58" s="10"/>
      <c r="BW58" s="10"/>
      <c r="BX58" s="10"/>
      <c r="BY58" s="18"/>
      <c r="BZ58" s="39"/>
      <c r="CA58" s="10"/>
      <c r="CB58" s="10"/>
      <c r="CC58" s="10"/>
      <c r="CD58" s="10"/>
      <c r="CE58" s="10"/>
      <c r="CF58" s="10"/>
    </row>
    <row r="59" spans="1:84" ht="21.95" customHeight="1" thickTop="1" thickBot="1" x14ac:dyDescent="0.2">
      <c r="A59" s="4"/>
      <c r="B59" s="4"/>
      <c r="C59" s="4"/>
      <c r="D59" s="4"/>
      <c r="E59" s="45"/>
      <c r="F59" s="45"/>
      <c r="G59" s="45"/>
      <c r="H59" s="45"/>
      <c r="I59" s="77"/>
      <c r="J59" s="77"/>
      <c r="K59" s="4"/>
      <c r="L59" s="4"/>
      <c r="M59" s="4"/>
      <c r="N59" s="4"/>
      <c r="O59" s="46"/>
      <c r="P59" s="46"/>
      <c r="Q59" s="46"/>
      <c r="R59" s="46"/>
      <c r="S59" s="77"/>
      <c r="T59" s="77"/>
      <c r="U59" s="10"/>
      <c r="V59" s="50">
        <f t="shared" si="21"/>
        <v>3</v>
      </c>
      <c r="W59" s="120" t="str">
        <f>IF('申込一覧表（男子）'!$B$19=0,"",('申込一覧表（男子）'!$B$19))</f>
        <v/>
      </c>
      <c r="X59" s="48" t="str">
        <f t="shared" si="22"/>
        <v/>
      </c>
      <c r="Y59" s="49" t="str">
        <f t="shared" si="23"/>
        <v/>
      </c>
      <c r="Z59" s="49" t="str">
        <f t="shared" si="24"/>
        <v/>
      </c>
      <c r="AA59" s="94">
        <f t="shared" si="5"/>
        <v>0</v>
      </c>
      <c r="AB59" s="160" t="str">
        <f t="shared" si="25"/>
        <v/>
      </c>
      <c r="AC59" s="51" t="str">
        <f t="shared" si="26"/>
        <v/>
      </c>
      <c r="AD59" s="53"/>
      <c r="AE59" s="53"/>
      <c r="AF59" s="53"/>
      <c r="AG59" s="53"/>
      <c r="AH59" s="53"/>
      <c r="AI59" s="53"/>
      <c r="AJ59" s="166"/>
      <c r="AK59" s="53"/>
      <c r="AL59" s="166"/>
      <c r="AM59" s="53"/>
      <c r="AN59" s="8"/>
      <c r="AO59" s="8"/>
      <c r="AP59" s="8"/>
      <c r="AQ59" s="8"/>
      <c r="AR59" s="8"/>
      <c r="AS59" s="8"/>
      <c r="AT59" s="8"/>
      <c r="AU59" s="8"/>
      <c r="AV59" s="10"/>
      <c r="AW59" s="10"/>
      <c r="AX59" s="10"/>
      <c r="AY59" s="4" t="str">
        <f t="shared" si="2"/>
        <v/>
      </c>
      <c r="AZ59" s="4" t="str">
        <f t="shared" si="2"/>
        <v/>
      </c>
      <c r="BA59" s="4" t="str">
        <f t="shared" si="2"/>
        <v/>
      </c>
      <c r="BB59" s="4" t="str">
        <f t="shared" si="2"/>
        <v/>
      </c>
      <c r="BC59" s="4" t="str">
        <f>IF(CD59="○",COUNTIF($AN$17:CD59,"○"),"")</f>
        <v/>
      </c>
      <c r="BD59" s="4" t="str">
        <f>IF(CE59="○",COUNTIF($AO$17:CE59,"○"),"")</f>
        <v/>
      </c>
      <c r="BE59" s="4" t="str">
        <f>IF(CF59="○",COUNTIF($AP$17:CF59,"○"),"")</f>
        <v/>
      </c>
      <c r="BF59" s="4" t="str">
        <f>IF(CK59="○",COUNTIF($AU$17:CK59,"○"),"")</f>
        <v/>
      </c>
      <c r="BG59" s="77"/>
      <c r="BH59" s="77"/>
      <c r="BI59" s="4" t="str">
        <f t="shared" si="3"/>
        <v/>
      </c>
      <c r="BJ59" s="4" t="str">
        <f t="shared" si="3"/>
        <v/>
      </c>
      <c r="BK59" s="4" t="str">
        <f t="shared" si="3"/>
        <v/>
      </c>
      <c r="BL59" s="4" t="str">
        <f t="shared" si="3"/>
        <v/>
      </c>
      <c r="BM59" s="4" t="str">
        <f>IF(CL59="○",COUNTIF($AN$17:CL59,"○"),"")</f>
        <v/>
      </c>
      <c r="BN59" s="4" t="str">
        <f>IF(CM59="○",COUNTIF($AO$17:CM59,"○"),"")</f>
        <v/>
      </c>
      <c r="BO59" s="4" t="str">
        <f>IF(CN59="○",COUNTIF($AP$17:CN59,"○"),"")</f>
        <v/>
      </c>
      <c r="BP59" s="4" t="str">
        <f>IF(DI59="○",COUNTIF($AU$17:DI59,"○"),"")</f>
        <v/>
      </c>
      <c r="BQ59" s="77"/>
      <c r="BR59" s="77"/>
      <c r="BS59" s="4"/>
      <c r="BT59" s="10"/>
      <c r="BU59" s="10"/>
      <c r="BV59" s="10"/>
      <c r="BW59" s="10"/>
      <c r="BX59" s="10"/>
      <c r="BY59" s="18"/>
      <c r="BZ59" s="10"/>
      <c r="CA59" s="10"/>
      <c r="CB59" s="10"/>
      <c r="CC59" s="10"/>
      <c r="CD59" s="10"/>
      <c r="CE59" s="10"/>
      <c r="CF59" s="10"/>
    </row>
    <row r="60" spans="1:84" ht="21.95" customHeight="1" thickTop="1" thickBot="1" x14ac:dyDescent="0.2">
      <c r="A60" s="4"/>
      <c r="B60" s="4"/>
      <c r="C60" s="4"/>
      <c r="D60" s="4"/>
      <c r="E60" s="45"/>
      <c r="F60" s="45"/>
      <c r="G60" s="45"/>
      <c r="H60" s="45"/>
      <c r="I60" s="77"/>
      <c r="J60" s="77"/>
      <c r="K60" s="4"/>
      <c r="L60" s="4"/>
      <c r="M60" s="4"/>
      <c r="N60" s="4"/>
      <c r="O60" s="46"/>
      <c r="P60" s="46"/>
      <c r="Q60" s="46"/>
      <c r="R60" s="46"/>
      <c r="S60" s="77"/>
      <c r="T60" s="77"/>
      <c r="U60" s="10"/>
      <c r="V60" s="50">
        <f t="shared" si="21"/>
        <v>4</v>
      </c>
      <c r="W60" s="120" t="str">
        <f>IF('申込一覧表（男子）'!$B$20=0,"",('申込一覧表（男子）'!$B$20))</f>
        <v/>
      </c>
      <c r="X60" s="48" t="str">
        <f t="shared" si="22"/>
        <v/>
      </c>
      <c r="Y60" s="49" t="str">
        <f t="shared" si="23"/>
        <v/>
      </c>
      <c r="Z60" s="49" t="str">
        <f t="shared" si="24"/>
        <v/>
      </c>
      <c r="AA60" s="94">
        <f t="shared" si="5"/>
        <v>0</v>
      </c>
      <c r="AB60" s="160" t="str">
        <f t="shared" si="25"/>
        <v/>
      </c>
      <c r="AC60" s="51" t="str">
        <f t="shared" si="26"/>
        <v/>
      </c>
      <c r="AD60" s="53"/>
      <c r="AE60" s="53"/>
      <c r="AF60" s="53"/>
      <c r="AG60" s="53"/>
      <c r="AH60" s="53"/>
      <c r="AI60" s="53"/>
      <c r="AJ60" s="166"/>
      <c r="AK60" s="53"/>
      <c r="AL60" s="166"/>
      <c r="AM60" s="53"/>
      <c r="AN60" s="8"/>
      <c r="AO60" s="8"/>
      <c r="AP60" s="8"/>
      <c r="AQ60" s="8"/>
      <c r="AR60" s="8"/>
      <c r="AS60" s="8"/>
      <c r="AT60" s="8"/>
      <c r="AU60" s="8"/>
      <c r="AV60" s="10"/>
      <c r="AW60" s="10"/>
      <c r="AX60" s="10"/>
      <c r="AY60" s="4" t="str">
        <f t="shared" si="2"/>
        <v/>
      </c>
      <c r="AZ60" s="4" t="str">
        <f t="shared" si="2"/>
        <v/>
      </c>
      <c r="BA60" s="4" t="str">
        <f t="shared" si="2"/>
        <v/>
      </c>
      <c r="BB60" s="4" t="str">
        <f t="shared" si="2"/>
        <v/>
      </c>
      <c r="BC60" s="4" t="str">
        <f>IF(CD60="○",COUNTIF($AN$17:CD60,"○"),"")</f>
        <v/>
      </c>
      <c r="BD60" s="4" t="str">
        <f>IF(CE60="○",COUNTIF($AO$17:CE60,"○"),"")</f>
        <v/>
      </c>
      <c r="BE60" s="4" t="str">
        <f>IF(CF60="○",COUNTIF($AP$17:CF60,"○"),"")</f>
        <v/>
      </c>
      <c r="BF60" s="4" t="str">
        <f>IF(CK60="○",COUNTIF($AU$17:CK60,"○"),"")</f>
        <v/>
      </c>
      <c r="BG60" s="77"/>
      <c r="BH60" s="77"/>
      <c r="BI60" s="4" t="str">
        <f t="shared" si="3"/>
        <v/>
      </c>
      <c r="BJ60" s="4" t="str">
        <f t="shared" si="3"/>
        <v/>
      </c>
      <c r="BK60" s="4" t="str">
        <f t="shared" si="3"/>
        <v/>
      </c>
      <c r="BL60" s="4" t="str">
        <f t="shared" si="3"/>
        <v/>
      </c>
      <c r="BM60" s="4" t="str">
        <f>IF(CL60="○",COUNTIF($AN$17:CL60,"○"),"")</f>
        <v/>
      </c>
      <c r="BN60" s="4" t="str">
        <f>IF(CM60="○",COUNTIF($AO$17:CM60,"○"),"")</f>
        <v/>
      </c>
      <c r="BO60" s="4" t="str">
        <f>IF(CN60="○",COUNTIF($AP$17:CN60,"○"),"")</f>
        <v/>
      </c>
      <c r="BP60" s="4" t="str">
        <f>IF(DI60="○",COUNTIF($AU$17:DI60,"○"),"")</f>
        <v/>
      </c>
      <c r="BQ60" s="77"/>
      <c r="BR60" s="77"/>
      <c r="BS60" s="4"/>
      <c r="BT60" s="10"/>
      <c r="BU60" s="10"/>
      <c r="BV60" s="10"/>
      <c r="BW60" s="10"/>
      <c r="BX60" s="10"/>
      <c r="BY60" s="18"/>
      <c r="BZ60" s="10"/>
      <c r="CA60" s="10"/>
      <c r="CB60" s="10"/>
      <c r="CC60" s="10"/>
      <c r="CD60" s="10"/>
      <c r="CE60" s="10"/>
      <c r="CF60" s="10"/>
    </row>
    <row r="61" spans="1:84" ht="21.95" customHeight="1" thickTop="1" thickBot="1" x14ac:dyDescent="0.2">
      <c r="A61" s="4"/>
      <c r="B61" s="4"/>
      <c r="C61" s="4"/>
      <c r="D61" s="4"/>
      <c r="E61" s="45"/>
      <c r="F61" s="45"/>
      <c r="G61" s="45"/>
      <c r="H61" s="45"/>
      <c r="I61" s="77"/>
      <c r="J61" s="77"/>
      <c r="K61" s="4"/>
      <c r="L61" s="4"/>
      <c r="M61" s="4"/>
      <c r="N61" s="4"/>
      <c r="O61" s="46"/>
      <c r="P61" s="46"/>
      <c r="Q61" s="46"/>
      <c r="R61" s="46"/>
      <c r="S61" s="77"/>
      <c r="T61" s="77"/>
      <c r="U61" s="10"/>
      <c r="V61" s="50">
        <f t="shared" si="21"/>
        <v>5</v>
      </c>
      <c r="W61" s="120" t="str">
        <f>IF('申込一覧表（男子）'!$B$21=0,"",('申込一覧表（男子）'!$B$21))</f>
        <v/>
      </c>
      <c r="X61" s="48" t="str">
        <f t="shared" si="22"/>
        <v/>
      </c>
      <c r="Y61" s="49" t="str">
        <f t="shared" si="23"/>
        <v/>
      </c>
      <c r="Z61" s="49" t="str">
        <f t="shared" si="24"/>
        <v/>
      </c>
      <c r="AA61" s="94">
        <f t="shared" si="5"/>
        <v>0</v>
      </c>
      <c r="AB61" s="160" t="str">
        <f t="shared" si="25"/>
        <v/>
      </c>
      <c r="AC61" s="51" t="str">
        <f t="shared" si="26"/>
        <v/>
      </c>
      <c r="AD61" s="53"/>
      <c r="AE61" s="53"/>
      <c r="AF61" s="53"/>
      <c r="AG61" s="53"/>
      <c r="AH61" s="53"/>
      <c r="AI61" s="53"/>
      <c r="AJ61" s="166"/>
      <c r="AK61" s="53"/>
      <c r="AL61" s="166"/>
      <c r="AM61" s="53"/>
      <c r="AN61" s="8"/>
      <c r="AO61" s="8"/>
      <c r="AP61" s="8"/>
      <c r="AQ61" s="8"/>
      <c r="AR61" s="8"/>
      <c r="AS61" s="8"/>
      <c r="AT61" s="8"/>
      <c r="AU61" s="8"/>
      <c r="AV61" s="10"/>
      <c r="AW61" s="10"/>
      <c r="AX61" s="10"/>
      <c r="AY61" s="4" t="str">
        <f t="shared" si="2"/>
        <v/>
      </c>
      <c r="AZ61" s="4" t="str">
        <f t="shared" si="2"/>
        <v/>
      </c>
      <c r="BA61" s="4" t="str">
        <f t="shared" si="2"/>
        <v/>
      </c>
      <c r="BB61" s="4" t="str">
        <f t="shared" si="2"/>
        <v/>
      </c>
      <c r="BC61" s="4" t="str">
        <f>IF(CD61="○",COUNTIF($AN$17:CD61,"○"),"")</f>
        <v/>
      </c>
      <c r="BD61" s="4" t="str">
        <f>IF(CE61="○",COUNTIF($AO$17:CE61,"○"),"")</f>
        <v/>
      </c>
      <c r="BE61" s="4" t="str">
        <f>IF(CF61="○",COUNTIF($AP$17:CF61,"○"),"")</f>
        <v/>
      </c>
      <c r="BF61" s="4" t="str">
        <f>IF(CK61="○",COUNTIF($AU$17:CK61,"○"),"")</f>
        <v/>
      </c>
      <c r="BG61" s="77"/>
      <c r="BH61" s="77"/>
      <c r="BI61" s="4" t="str">
        <f t="shared" si="3"/>
        <v/>
      </c>
      <c r="BJ61" s="4" t="str">
        <f t="shared" si="3"/>
        <v/>
      </c>
      <c r="BK61" s="4" t="str">
        <f t="shared" si="3"/>
        <v/>
      </c>
      <c r="BL61" s="4" t="str">
        <f t="shared" si="3"/>
        <v/>
      </c>
      <c r="BM61" s="4" t="str">
        <f>IF(CL61="○",COUNTIF($AN$17:CL61,"○"),"")</f>
        <v/>
      </c>
      <c r="BN61" s="4" t="str">
        <f>IF(CM61="○",COUNTIF($AO$17:CM61,"○"),"")</f>
        <v/>
      </c>
      <c r="BO61" s="4" t="str">
        <f>IF(CN61="○",COUNTIF($AP$17:CN61,"○"),"")</f>
        <v/>
      </c>
      <c r="BP61" s="4" t="str">
        <f>IF(DI61="○",COUNTIF($AU$17:DI61,"○"),"")</f>
        <v/>
      </c>
      <c r="BQ61" s="77"/>
      <c r="BR61" s="77"/>
      <c r="BS61" s="4"/>
      <c r="BT61" s="10"/>
      <c r="BU61" s="10"/>
      <c r="BV61" s="10"/>
      <c r="BW61" s="10"/>
      <c r="BX61" s="10"/>
      <c r="BY61" s="18"/>
      <c r="BZ61" s="10"/>
      <c r="CA61" s="10"/>
      <c r="CB61" s="10"/>
      <c r="CC61" s="10"/>
      <c r="CD61" s="10"/>
      <c r="CE61" s="10"/>
      <c r="CF61" s="10"/>
    </row>
    <row r="62" spans="1:84" ht="21.95" customHeight="1" thickTop="1" thickBot="1" x14ac:dyDescent="0.2">
      <c r="A62" s="4"/>
      <c r="B62" s="4"/>
      <c r="C62" s="4"/>
      <c r="D62" s="4"/>
      <c r="E62" s="45"/>
      <c r="F62" s="45"/>
      <c r="G62" s="45"/>
      <c r="H62" s="45"/>
      <c r="I62" s="77"/>
      <c r="J62" s="77"/>
      <c r="K62" s="4"/>
      <c r="L62" s="4"/>
      <c r="M62" s="4"/>
      <c r="N62" s="4"/>
      <c r="O62" s="46"/>
      <c r="P62" s="46"/>
      <c r="Q62" s="46"/>
      <c r="R62" s="46"/>
      <c r="S62" s="77"/>
      <c r="T62" s="77"/>
      <c r="U62" s="10"/>
      <c r="V62" s="50">
        <f t="shared" si="21"/>
        <v>6</v>
      </c>
      <c r="W62" s="120" t="str">
        <f>IF('申込一覧表（男子）'!$B$22=0,"",('申込一覧表（男子）'!$B$22))</f>
        <v/>
      </c>
      <c r="X62" s="48" t="str">
        <f t="shared" si="22"/>
        <v/>
      </c>
      <c r="Y62" s="49" t="str">
        <f t="shared" si="23"/>
        <v/>
      </c>
      <c r="Z62" s="49" t="str">
        <f t="shared" si="24"/>
        <v/>
      </c>
      <c r="AA62" s="94">
        <f t="shared" si="5"/>
        <v>0</v>
      </c>
      <c r="AB62" s="160" t="str">
        <f t="shared" si="25"/>
        <v/>
      </c>
      <c r="AC62" s="51" t="str">
        <f t="shared" si="26"/>
        <v/>
      </c>
      <c r="AD62" s="53"/>
      <c r="AE62" s="53"/>
      <c r="AF62" s="53"/>
      <c r="AG62" s="53"/>
      <c r="AH62" s="53"/>
      <c r="AI62" s="53"/>
      <c r="AJ62" s="166"/>
      <c r="AK62" s="53"/>
      <c r="AL62" s="166"/>
      <c r="AM62" s="53"/>
      <c r="AN62" s="8"/>
      <c r="AO62" s="8"/>
      <c r="AP62" s="8"/>
      <c r="AQ62" s="8"/>
      <c r="AR62" s="8"/>
      <c r="AS62" s="8"/>
      <c r="AT62" s="8"/>
      <c r="AU62" s="8"/>
      <c r="AV62" s="10"/>
      <c r="AW62" s="10"/>
      <c r="AX62" s="10"/>
      <c r="AY62" s="4" t="str">
        <f t="shared" si="2"/>
        <v/>
      </c>
      <c r="AZ62" s="4" t="str">
        <f t="shared" si="2"/>
        <v/>
      </c>
      <c r="BA62" s="4" t="str">
        <f t="shared" si="2"/>
        <v/>
      </c>
      <c r="BB62" s="4" t="str">
        <f t="shared" si="2"/>
        <v/>
      </c>
      <c r="BC62" s="4" t="str">
        <f>IF(CD62="○",COUNTIF($AN$17:CD62,"○"),"")</f>
        <v/>
      </c>
      <c r="BD62" s="4" t="str">
        <f>IF(CE62="○",COUNTIF($AO$17:CE62,"○"),"")</f>
        <v/>
      </c>
      <c r="BE62" s="4" t="str">
        <f>IF(CF62="○",COUNTIF($AP$17:CF62,"○"),"")</f>
        <v/>
      </c>
      <c r="BF62" s="4" t="str">
        <f>IF(CK62="○",COUNTIF($AU$17:CK62,"○"),"")</f>
        <v/>
      </c>
      <c r="BG62" s="77"/>
      <c r="BH62" s="77"/>
      <c r="BI62" s="4" t="str">
        <f t="shared" si="3"/>
        <v/>
      </c>
      <c r="BJ62" s="4" t="str">
        <f t="shared" si="3"/>
        <v/>
      </c>
      <c r="BK62" s="4" t="str">
        <f t="shared" si="3"/>
        <v/>
      </c>
      <c r="BL62" s="4" t="str">
        <f t="shared" si="3"/>
        <v/>
      </c>
      <c r="BM62" s="4" t="str">
        <f>IF(CL62="○",COUNTIF($AN$17:CL62,"○"),"")</f>
        <v/>
      </c>
      <c r="BN62" s="4" t="str">
        <f>IF(CM62="○",COUNTIF($AO$17:CM62,"○"),"")</f>
        <v/>
      </c>
      <c r="BO62" s="4" t="str">
        <f>IF(CN62="○",COUNTIF($AP$17:CN62,"○"),"")</f>
        <v/>
      </c>
      <c r="BP62" s="4" t="str">
        <f>IF(DI62="○",COUNTIF($AU$17:DI62,"○"),"")</f>
        <v/>
      </c>
      <c r="BQ62" s="77"/>
      <c r="BR62" s="77"/>
      <c r="BS62" s="4"/>
      <c r="BT62" s="10"/>
      <c r="BU62" s="10"/>
      <c r="BV62" s="10"/>
      <c r="BW62" s="10"/>
      <c r="BX62" s="10"/>
      <c r="BY62" s="18"/>
      <c r="BZ62" s="39"/>
      <c r="CA62" s="10"/>
      <c r="CB62" s="10"/>
      <c r="CC62" s="10"/>
      <c r="CD62" s="10"/>
      <c r="CE62" s="10"/>
      <c r="CF62" s="10"/>
    </row>
    <row r="63" spans="1:84" ht="21.95" customHeight="1" thickTop="1" thickBot="1" x14ac:dyDescent="0.2">
      <c r="A63" s="4"/>
      <c r="B63" s="4"/>
      <c r="C63" s="4"/>
      <c r="D63" s="4"/>
      <c r="E63" s="45"/>
      <c r="F63" s="45"/>
      <c r="G63" s="45"/>
      <c r="H63" s="45"/>
      <c r="I63" s="77"/>
      <c r="J63" s="77"/>
      <c r="K63" s="4"/>
      <c r="L63" s="4"/>
      <c r="M63" s="4"/>
      <c r="N63" s="4"/>
      <c r="O63" s="46"/>
      <c r="P63" s="46"/>
      <c r="Q63" s="46"/>
      <c r="R63" s="46"/>
      <c r="S63" s="77"/>
      <c r="T63" s="77"/>
      <c r="U63" s="10"/>
      <c r="V63" s="50">
        <f t="shared" si="21"/>
        <v>7</v>
      </c>
      <c r="W63" s="120" t="str">
        <f>IF('申込一覧表（男子）'!$B$23=0,"",('申込一覧表（男子）'!$B$23))</f>
        <v/>
      </c>
      <c r="X63" s="48" t="str">
        <f t="shared" si="22"/>
        <v/>
      </c>
      <c r="Y63" s="49" t="str">
        <f t="shared" si="23"/>
        <v/>
      </c>
      <c r="Z63" s="49" t="str">
        <f t="shared" si="24"/>
        <v/>
      </c>
      <c r="AA63" s="94">
        <f t="shared" si="5"/>
        <v>0</v>
      </c>
      <c r="AB63" s="160" t="str">
        <f t="shared" si="25"/>
        <v/>
      </c>
      <c r="AC63" s="51" t="str">
        <f t="shared" si="26"/>
        <v/>
      </c>
      <c r="AD63" s="53"/>
      <c r="AE63" s="53"/>
      <c r="AF63" s="53"/>
      <c r="AG63" s="53"/>
      <c r="AH63" s="53"/>
      <c r="AI63" s="53"/>
      <c r="AJ63" s="166"/>
      <c r="AK63" s="53"/>
      <c r="AL63" s="166"/>
      <c r="AM63" s="53"/>
      <c r="AN63" s="8"/>
      <c r="AO63" s="8"/>
      <c r="AP63" s="8"/>
      <c r="AQ63" s="8"/>
      <c r="AR63" s="8"/>
      <c r="AS63" s="8"/>
      <c r="AT63" s="8"/>
      <c r="AU63" s="8"/>
      <c r="AV63" s="10"/>
      <c r="AW63" s="10"/>
      <c r="AX63" s="10"/>
      <c r="AY63" s="4" t="str">
        <f t="shared" si="2"/>
        <v/>
      </c>
      <c r="AZ63" s="4" t="str">
        <f t="shared" si="2"/>
        <v/>
      </c>
      <c r="BA63" s="4" t="str">
        <f t="shared" si="2"/>
        <v/>
      </c>
      <c r="BB63" s="4" t="str">
        <f t="shared" si="2"/>
        <v/>
      </c>
      <c r="BC63" s="4" t="str">
        <f>IF(CD63="○",COUNTIF($AN$17:CD63,"○"),"")</f>
        <v/>
      </c>
      <c r="BD63" s="4" t="str">
        <f>IF(CE63="○",COUNTIF($AO$17:CE63,"○"),"")</f>
        <v/>
      </c>
      <c r="BE63" s="4" t="str">
        <f>IF(CF63="○",COUNTIF($AP$17:CF63,"○"),"")</f>
        <v/>
      </c>
      <c r="BF63" s="4" t="str">
        <f>IF(CK63="○",COUNTIF($AU$17:CK63,"○"),"")</f>
        <v/>
      </c>
      <c r="BG63" s="77"/>
      <c r="BH63" s="77"/>
      <c r="BI63" s="4" t="str">
        <f t="shared" si="3"/>
        <v/>
      </c>
      <c r="BJ63" s="4" t="str">
        <f t="shared" si="3"/>
        <v/>
      </c>
      <c r="BK63" s="4" t="str">
        <f t="shared" si="3"/>
        <v/>
      </c>
      <c r="BL63" s="4" t="str">
        <f t="shared" si="3"/>
        <v/>
      </c>
      <c r="BM63" s="4" t="str">
        <f>IF(CL63="○",COUNTIF($AN$17:CL63,"○"),"")</f>
        <v/>
      </c>
      <c r="BN63" s="4" t="str">
        <f>IF(CM63="○",COUNTIF($AO$17:CM63,"○"),"")</f>
        <v/>
      </c>
      <c r="BO63" s="4" t="str">
        <f>IF(CN63="○",COUNTIF($AP$17:CN63,"○"),"")</f>
        <v/>
      </c>
      <c r="BP63" s="4" t="str">
        <f>IF(DI63="○",COUNTIF($AU$17:DI63,"○"),"")</f>
        <v/>
      </c>
      <c r="BQ63" s="77"/>
      <c r="BR63" s="77"/>
      <c r="BS63" s="4"/>
      <c r="BT63" s="10"/>
      <c r="BU63" s="10"/>
      <c r="BV63" s="10"/>
      <c r="BW63" s="10"/>
      <c r="BX63" s="10"/>
      <c r="BY63" s="18"/>
      <c r="BZ63" s="9"/>
      <c r="CA63" s="9"/>
      <c r="CB63" s="10"/>
      <c r="CC63" s="10"/>
      <c r="CD63" s="10"/>
      <c r="CE63" s="10"/>
      <c r="CF63" s="10"/>
    </row>
    <row r="64" spans="1:84" ht="21.95" customHeight="1" thickTop="1" thickBot="1" x14ac:dyDescent="0.2">
      <c r="A64" s="4"/>
      <c r="B64" s="4"/>
      <c r="C64" s="4"/>
      <c r="D64" s="4"/>
      <c r="E64" s="45"/>
      <c r="F64" s="45"/>
      <c r="G64" s="45"/>
      <c r="H64" s="45"/>
      <c r="I64" s="77"/>
      <c r="J64" s="77"/>
      <c r="K64" s="4"/>
      <c r="L64" s="4"/>
      <c r="M64" s="4"/>
      <c r="N64" s="4"/>
      <c r="O64" s="46"/>
      <c r="P64" s="46"/>
      <c r="Q64" s="46"/>
      <c r="R64" s="46"/>
      <c r="S64" s="77"/>
      <c r="T64" s="77"/>
      <c r="U64" s="10"/>
      <c r="V64" s="50">
        <f t="shared" si="21"/>
        <v>8</v>
      </c>
      <c r="W64" s="120" t="str">
        <f>IF('申込一覧表（男子）'!$B$24=0,"",('申込一覧表（男子）'!$B$24))</f>
        <v/>
      </c>
      <c r="X64" s="48" t="str">
        <f t="shared" si="22"/>
        <v/>
      </c>
      <c r="Y64" s="49" t="str">
        <f t="shared" si="23"/>
        <v/>
      </c>
      <c r="Z64" s="49" t="str">
        <f t="shared" si="24"/>
        <v/>
      </c>
      <c r="AA64" s="94">
        <f t="shared" si="5"/>
        <v>0</v>
      </c>
      <c r="AB64" s="160" t="str">
        <f t="shared" si="25"/>
        <v/>
      </c>
      <c r="AC64" s="51" t="str">
        <f t="shared" si="26"/>
        <v/>
      </c>
      <c r="AD64" s="53"/>
      <c r="AE64" s="53"/>
      <c r="AF64" s="53"/>
      <c r="AG64" s="53"/>
      <c r="AH64" s="53"/>
      <c r="AI64" s="53"/>
      <c r="AJ64" s="166"/>
      <c r="AK64" s="53"/>
      <c r="AL64" s="166"/>
      <c r="AM64" s="53"/>
      <c r="AN64" s="8"/>
      <c r="AO64" s="8"/>
      <c r="AP64" s="8"/>
      <c r="AQ64" s="8"/>
      <c r="AR64" s="8"/>
      <c r="AS64" s="8"/>
      <c r="AT64" s="8"/>
      <c r="AU64" s="8"/>
      <c r="AV64" s="10"/>
      <c r="AW64" s="10"/>
      <c r="AX64" s="10"/>
      <c r="AY64" s="4" t="str">
        <f t="shared" si="2"/>
        <v/>
      </c>
      <c r="AZ64" s="4" t="str">
        <f t="shared" si="2"/>
        <v/>
      </c>
      <c r="BA64" s="4" t="str">
        <f t="shared" si="2"/>
        <v/>
      </c>
      <c r="BB64" s="4" t="str">
        <f t="shared" si="2"/>
        <v/>
      </c>
      <c r="BC64" s="4" t="str">
        <f>IF(CD64="○",COUNTIF($AN$17:CD64,"○"),"")</f>
        <v/>
      </c>
      <c r="BD64" s="4" t="str">
        <f>IF(CE64="○",COUNTIF($AO$17:CE64,"○"),"")</f>
        <v/>
      </c>
      <c r="BE64" s="4" t="str">
        <f>IF(CF64="○",COUNTIF($AP$17:CF64,"○"),"")</f>
        <v/>
      </c>
      <c r="BF64" s="4" t="str">
        <f>IF(CK64="○",COUNTIF($AU$17:CK64,"○"),"")</f>
        <v/>
      </c>
      <c r="BG64" s="77"/>
      <c r="BH64" s="77"/>
      <c r="BI64" s="4" t="str">
        <f t="shared" si="3"/>
        <v/>
      </c>
      <c r="BJ64" s="4" t="str">
        <f t="shared" si="3"/>
        <v/>
      </c>
      <c r="BK64" s="4" t="str">
        <f t="shared" si="3"/>
        <v/>
      </c>
      <c r="BL64" s="4" t="str">
        <f t="shared" si="3"/>
        <v/>
      </c>
      <c r="BM64" s="4" t="str">
        <f>IF(CL64="○",COUNTIF($AN$17:CL64,"○"),"")</f>
        <v/>
      </c>
      <c r="BN64" s="4" t="str">
        <f>IF(CM64="○",COUNTIF($AO$17:CM64,"○"),"")</f>
        <v/>
      </c>
      <c r="BO64" s="4" t="str">
        <f>IF(CN64="○",COUNTIF($AP$17:CN64,"○"),"")</f>
        <v/>
      </c>
      <c r="BP64" s="4" t="str">
        <f>IF(DI64="○",COUNTIF($AU$17:DI64,"○"),"")</f>
        <v/>
      </c>
      <c r="BQ64" s="77"/>
      <c r="BR64" s="77"/>
      <c r="BS64" s="4"/>
      <c r="BT64" s="10"/>
      <c r="BU64" s="10"/>
      <c r="BV64" s="24"/>
      <c r="BW64" s="10"/>
      <c r="BX64" s="10"/>
      <c r="BY64" s="18"/>
      <c r="BZ64" s="10"/>
      <c r="CA64" s="10"/>
      <c r="CB64" s="10"/>
      <c r="CC64" s="10"/>
      <c r="CD64" s="10"/>
      <c r="CE64" s="24"/>
      <c r="CF64" s="10"/>
    </row>
    <row r="65" spans="1:84" ht="21.95" customHeight="1" thickTop="1" thickBot="1" x14ac:dyDescent="0.2">
      <c r="A65" s="4"/>
      <c r="B65" s="4"/>
      <c r="C65" s="4"/>
      <c r="D65" s="4"/>
      <c r="E65" s="45"/>
      <c r="F65" s="45"/>
      <c r="G65" s="45"/>
      <c r="H65" s="45"/>
      <c r="I65" s="77"/>
      <c r="J65" s="77"/>
      <c r="K65" s="4"/>
      <c r="L65" s="4"/>
      <c r="M65" s="4"/>
      <c r="N65" s="4"/>
      <c r="O65" s="46"/>
      <c r="P65" s="46"/>
      <c r="Q65" s="46"/>
      <c r="R65" s="46"/>
      <c r="S65" s="77"/>
      <c r="T65" s="77"/>
      <c r="U65" s="10"/>
      <c r="V65" s="50">
        <f t="shared" si="21"/>
        <v>9</v>
      </c>
      <c r="W65" s="120" t="str">
        <f>IF('申込一覧表（男子）'!$B$25=0,"",('申込一覧表（男子）'!$B$25))</f>
        <v/>
      </c>
      <c r="X65" s="48" t="str">
        <f t="shared" si="22"/>
        <v/>
      </c>
      <c r="Y65" s="49" t="str">
        <f t="shared" si="23"/>
        <v/>
      </c>
      <c r="Z65" s="49" t="str">
        <f t="shared" si="24"/>
        <v/>
      </c>
      <c r="AA65" s="94">
        <f t="shared" si="5"/>
        <v>0</v>
      </c>
      <c r="AB65" s="160" t="str">
        <f t="shared" si="25"/>
        <v/>
      </c>
      <c r="AC65" s="51" t="str">
        <f t="shared" si="26"/>
        <v/>
      </c>
      <c r="AD65" s="53"/>
      <c r="AE65" s="53"/>
      <c r="AF65" s="53"/>
      <c r="AG65" s="53"/>
      <c r="AH65" s="53"/>
      <c r="AI65" s="53"/>
      <c r="AJ65" s="166"/>
      <c r="AK65" s="53"/>
      <c r="AL65" s="166"/>
      <c r="AM65" s="53"/>
      <c r="AN65" s="8"/>
      <c r="AO65" s="8"/>
      <c r="AP65" s="8"/>
      <c r="AQ65" s="8"/>
      <c r="AR65" s="8"/>
      <c r="AS65" s="8"/>
      <c r="AT65" s="8"/>
      <c r="AU65" s="8"/>
      <c r="AV65" s="10"/>
      <c r="AW65" s="10"/>
      <c r="AX65" s="10"/>
      <c r="AY65" s="4" t="str">
        <f t="shared" si="2"/>
        <v/>
      </c>
      <c r="AZ65" s="4" t="str">
        <f t="shared" si="2"/>
        <v/>
      </c>
      <c r="BA65" s="4" t="str">
        <f t="shared" si="2"/>
        <v/>
      </c>
      <c r="BB65" s="4" t="str">
        <f t="shared" si="2"/>
        <v/>
      </c>
      <c r="BC65" s="4" t="str">
        <f>IF(CD65="○",COUNTIF($AN$17:CD65,"○"),"")</f>
        <v/>
      </c>
      <c r="BD65" s="4" t="str">
        <f>IF(CE65="○",COUNTIF($AO$17:CE65,"○"),"")</f>
        <v/>
      </c>
      <c r="BE65" s="4" t="str">
        <f>IF(CF65="○",COUNTIF($AP$17:CF65,"○"),"")</f>
        <v/>
      </c>
      <c r="BF65" s="4" t="str">
        <f>IF(CK65="○",COUNTIF($AU$17:CK65,"○"),"")</f>
        <v/>
      </c>
      <c r="BG65" s="77"/>
      <c r="BH65" s="77"/>
      <c r="BI65" s="4" t="str">
        <f t="shared" si="3"/>
        <v/>
      </c>
      <c r="BJ65" s="4" t="str">
        <f t="shared" si="3"/>
        <v/>
      </c>
      <c r="BK65" s="4" t="str">
        <f t="shared" si="3"/>
        <v/>
      </c>
      <c r="BL65" s="4" t="str">
        <f t="shared" si="3"/>
        <v/>
      </c>
      <c r="BM65" s="4" t="str">
        <f>IF(CL65="○",COUNTIF($AN$17:CL65,"○"),"")</f>
        <v/>
      </c>
      <c r="BN65" s="4" t="str">
        <f>IF(CM65="○",COUNTIF($AO$17:CM65,"○"),"")</f>
        <v/>
      </c>
      <c r="BO65" s="4" t="str">
        <f>IF(CN65="○",COUNTIF($AP$17:CN65,"○"),"")</f>
        <v/>
      </c>
      <c r="BP65" s="4" t="str">
        <f>IF(DI65="○",COUNTIF($AU$17:DI65,"○"),"")</f>
        <v/>
      </c>
      <c r="BQ65" s="77"/>
      <c r="BR65" s="77"/>
      <c r="BS65" s="4"/>
      <c r="BT65" s="10"/>
      <c r="BU65" s="10"/>
      <c r="BV65" s="10"/>
      <c r="BW65" s="10"/>
      <c r="BX65" s="10"/>
      <c r="BY65" s="18"/>
      <c r="BZ65" s="10"/>
      <c r="CA65" s="10"/>
      <c r="CB65" s="10"/>
      <c r="CC65" s="10"/>
      <c r="CD65" s="10"/>
      <c r="CE65" s="10"/>
      <c r="CF65" s="10"/>
    </row>
    <row r="66" spans="1:84" ht="21.95" customHeight="1" thickTop="1" thickBot="1" x14ac:dyDescent="0.2">
      <c r="A66" s="4"/>
      <c r="B66" s="4"/>
      <c r="C66" s="4"/>
      <c r="D66" s="4"/>
      <c r="E66" s="45"/>
      <c r="F66" s="45"/>
      <c r="G66" s="45"/>
      <c r="H66" s="45"/>
      <c r="I66" s="77"/>
      <c r="J66" s="77"/>
      <c r="K66" s="4"/>
      <c r="L66" s="4"/>
      <c r="M66" s="4"/>
      <c r="N66" s="4"/>
      <c r="O66" s="46"/>
      <c r="P66" s="46"/>
      <c r="Q66" s="46"/>
      <c r="R66" s="46"/>
      <c r="S66" s="77"/>
      <c r="T66" s="77"/>
      <c r="U66" s="10"/>
      <c r="V66" s="50">
        <f t="shared" si="21"/>
        <v>10</v>
      </c>
      <c r="W66" s="120" t="str">
        <f>IF('申込一覧表（男子）'!$B$26=0,"",('申込一覧表（男子）'!$B$26))</f>
        <v/>
      </c>
      <c r="X66" s="48" t="str">
        <f t="shared" si="22"/>
        <v/>
      </c>
      <c r="Y66" s="49" t="str">
        <f t="shared" si="23"/>
        <v/>
      </c>
      <c r="Z66" s="49" t="str">
        <f t="shared" si="24"/>
        <v/>
      </c>
      <c r="AA66" s="94">
        <f t="shared" si="5"/>
        <v>0</v>
      </c>
      <c r="AB66" s="160" t="str">
        <f t="shared" si="25"/>
        <v/>
      </c>
      <c r="AC66" s="51" t="str">
        <f t="shared" si="26"/>
        <v/>
      </c>
      <c r="AD66" s="53"/>
      <c r="AE66" s="53"/>
      <c r="AF66" s="53"/>
      <c r="AG66" s="53"/>
      <c r="AH66" s="53"/>
      <c r="AI66" s="53"/>
      <c r="AJ66" s="166"/>
      <c r="AK66" s="53"/>
      <c r="AL66" s="166"/>
      <c r="AM66" s="53"/>
      <c r="AN66" s="8"/>
      <c r="AO66" s="8"/>
      <c r="AP66" s="8"/>
      <c r="AQ66" s="8"/>
      <c r="AR66" s="8"/>
      <c r="AS66" s="8"/>
      <c r="AT66" s="8"/>
      <c r="AU66" s="8"/>
      <c r="AV66" s="10"/>
      <c r="AW66" s="10"/>
      <c r="AX66" s="10"/>
      <c r="AY66" s="4" t="str">
        <f t="shared" si="2"/>
        <v/>
      </c>
      <c r="AZ66" s="4" t="str">
        <f t="shared" si="2"/>
        <v/>
      </c>
      <c r="BA66" s="4" t="str">
        <f t="shared" si="2"/>
        <v/>
      </c>
      <c r="BB66" s="4" t="str">
        <f t="shared" si="2"/>
        <v/>
      </c>
      <c r="BC66" s="4" t="str">
        <f>IF(CD66="○",COUNTIF($AN$17:CD66,"○"),"")</f>
        <v/>
      </c>
      <c r="BD66" s="4" t="str">
        <f>IF(CE66="○",COUNTIF($AO$17:CE66,"○"),"")</f>
        <v/>
      </c>
      <c r="BE66" s="4" t="str">
        <f>IF(CF66="○",COUNTIF($AP$17:CF66,"○"),"")</f>
        <v/>
      </c>
      <c r="BF66" s="4" t="str">
        <f>IF(CK66="○",COUNTIF($AU$17:CK66,"○"),"")</f>
        <v/>
      </c>
      <c r="BG66" s="77"/>
      <c r="BH66" s="77"/>
      <c r="BI66" s="4" t="str">
        <f t="shared" si="3"/>
        <v/>
      </c>
      <c r="BJ66" s="4" t="str">
        <f t="shared" si="3"/>
        <v/>
      </c>
      <c r="BK66" s="4" t="str">
        <f t="shared" si="3"/>
        <v/>
      </c>
      <c r="BL66" s="4" t="str">
        <f t="shared" si="3"/>
        <v/>
      </c>
      <c r="BM66" s="4" t="str">
        <f>IF(CL66="○",COUNTIF($AN$17:CL66,"○"),"")</f>
        <v/>
      </c>
      <c r="BN66" s="4" t="str">
        <f>IF(CM66="○",COUNTIF($AO$17:CM66,"○"),"")</f>
        <v/>
      </c>
      <c r="BO66" s="4" t="str">
        <f>IF(CN66="○",COUNTIF($AP$17:CN66,"○"),"")</f>
        <v/>
      </c>
      <c r="BP66" s="4" t="str">
        <f>IF(DI66="○",COUNTIF($AU$17:DI66,"○"),"")</f>
        <v/>
      </c>
      <c r="BQ66" s="77"/>
      <c r="BR66" s="77"/>
      <c r="BS66" s="4"/>
      <c r="BT66" s="10"/>
      <c r="BU66" s="10"/>
      <c r="BV66" s="10"/>
      <c r="BW66" s="10"/>
      <c r="BX66" s="10"/>
      <c r="BY66" s="18"/>
      <c r="BZ66" s="10"/>
      <c r="CA66" s="10"/>
      <c r="CB66" s="10"/>
      <c r="CC66" s="10"/>
      <c r="CD66" s="10"/>
      <c r="CE66" s="10"/>
      <c r="CF66" s="10"/>
    </row>
    <row r="67" spans="1:84" ht="21.95" customHeight="1" thickTop="1" thickBot="1" x14ac:dyDescent="0.2">
      <c r="A67" s="4"/>
      <c r="B67" s="4"/>
      <c r="C67" s="4"/>
      <c r="D67" s="4"/>
      <c r="E67" s="45"/>
      <c r="F67" s="45"/>
      <c r="G67" s="45"/>
      <c r="H67" s="45"/>
      <c r="I67" s="77"/>
      <c r="J67" s="77"/>
      <c r="K67" s="4"/>
      <c r="L67" s="4"/>
      <c r="M67" s="4"/>
      <c r="N67" s="4"/>
      <c r="O67" s="46"/>
      <c r="P67" s="46"/>
      <c r="Q67" s="46"/>
      <c r="R67" s="46"/>
      <c r="S67" s="77"/>
      <c r="T67" s="77"/>
      <c r="U67" s="10"/>
      <c r="V67" s="50">
        <f t="shared" si="21"/>
        <v>11</v>
      </c>
      <c r="W67" s="120" t="str">
        <f>IF('申込一覧表（男子）'!$B$27=0,"",('申込一覧表（男子）'!$B$27))</f>
        <v/>
      </c>
      <c r="X67" s="48" t="str">
        <f t="shared" si="22"/>
        <v/>
      </c>
      <c r="Y67" s="49" t="str">
        <f t="shared" si="23"/>
        <v/>
      </c>
      <c r="Z67" s="49" t="str">
        <f t="shared" si="24"/>
        <v/>
      </c>
      <c r="AA67" s="94">
        <f t="shared" si="5"/>
        <v>0</v>
      </c>
      <c r="AB67" s="160" t="str">
        <f t="shared" si="25"/>
        <v/>
      </c>
      <c r="AC67" s="51" t="str">
        <f t="shared" si="26"/>
        <v/>
      </c>
      <c r="AD67" s="53"/>
      <c r="AE67" s="53"/>
      <c r="AF67" s="53"/>
      <c r="AG67" s="53"/>
      <c r="AH67" s="53"/>
      <c r="AI67" s="53"/>
      <c r="AJ67" s="166"/>
      <c r="AK67" s="53"/>
      <c r="AL67" s="166"/>
      <c r="AM67" s="53"/>
      <c r="AN67" s="8"/>
      <c r="AO67" s="8"/>
      <c r="AP67" s="8"/>
      <c r="AQ67" s="8"/>
      <c r="AR67" s="8"/>
      <c r="AS67" s="8"/>
      <c r="AT67" s="8"/>
      <c r="AU67" s="8"/>
      <c r="AV67" s="10"/>
      <c r="AW67" s="10"/>
      <c r="AX67" s="10"/>
      <c r="AY67" s="4" t="str">
        <f t="shared" si="2"/>
        <v/>
      </c>
      <c r="AZ67" s="4" t="str">
        <f t="shared" si="2"/>
        <v/>
      </c>
      <c r="BA67" s="4" t="str">
        <f t="shared" si="2"/>
        <v/>
      </c>
      <c r="BB67" s="4" t="str">
        <f t="shared" si="2"/>
        <v/>
      </c>
      <c r="BC67" s="4" t="str">
        <f>IF(CD67="○",COUNTIF($AN$17:CD67,"○"),"")</f>
        <v/>
      </c>
      <c r="BD67" s="4" t="str">
        <f>IF(CE67="○",COUNTIF($AO$17:CE67,"○"),"")</f>
        <v/>
      </c>
      <c r="BE67" s="4" t="str">
        <f>IF(CF67="○",COUNTIF($AP$17:CF67,"○"),"")</f>
        <v/>
      </c>
      <c r="BF67" s="4" t="str">
        <f>IF(CK67="○",COUNTIF($AU$17:CK67,"○"),"")</f>
        <v/>
      </c>
      <c r="BG67" s="77"/>
      <c r="BH67" s="77"/>
      <c r="BI67" s="4" t="str">
        <f t="shared" si="3"/>
        <v/>
      </c>
      <c r="BJ67" s="4" t="str">
        <f t="shared" si="3"/>
        <v/>
      </c>
      <c r="BK67" s="4" t="str">
        <f t="shared" si="3"/>
        <v/>
      </c>
      <c r="BL67" s="4" t="str">
        <f t="shared" si="3"/>
        <v/>
      </c>
      <c r="BM67" s="4" t="str">
        <f>IF(CL67="○",COUNTIF($AN$17:CL67,"○"),"")</f>
        <v/>
      </c>
      <c r="BN67" s="4" t="str">
        <f>IF(CM67="○",COUNTIF($AO$17:CM67,"○"),"")</f>
        <v/>
      </c>
      <c r="BO67" s="4" t="str">
        <f>IF(CN67="○",COUNTIF($AP$17:CN67,"○"),"")</f>
        <v/>
      </c>
      <c r="BP67" s="4" t="str">
        <f>IF(DI67="○",COUNTIF($AU$17:DI67,"○"),"")</f>
        <v/>
      </c>
      <c r="BQ67" s="77"/>
      <c r="BR67" s="77"/>
      <c r="BS67" s="4"/>
      <c r="BT67" s="10"/>
      <c r="BU67" s="10"/>
      <c r="BV67" s="10"/>
      <c r="BW67" s="10"/>
      <c r="BX67" s="10"/>
      <c r="BY67" s="18"/>
      <c r="BZ67" s="10"/>
      <c r="CA67" s="10"/>
      <c r="CB67" s="10"/>
      <c r="CC67" s="10"/>
      <c r="CD67" s="10"/>
      <c r="CE67" s="10"/>
      <c r="CF67" s="10"/>
    </row>
    <row r="68" spans="1:84" ht="21.95" customHeight="1" thickTop="1" thickBot="1" x14ac:dyDescent="0.2">
      <c r="A68" s="4"/>
      <c r="B68" s="4"/>
      <c r="C68" s="4"/>
      <c r="D68" s="4"/>
      <c r="E68" s="45"/>
      <c r="F68" s="45"/>
      <c r="G68" s="45"/>
      <c r="H68" s="45"/>
      <c r="I68" s="77"/>
      <c r="J68" s="77"/>
      <c r="K68" s="4"/>
      <c r="L68" s="4"/>
      <c r="M68" s="4"/>
      <c r="N68" s="4"/>
      <c r="O68" s="46"/>
      <c r="P68" s="46"/>
      <c r="Q68" s="46"/>
      <c r="R68" s="46"/>
      <c r="S68" s="77"/>
      <c r="T68" s="77"/>
      <c r="U68" s="10"/>
      <c r="V68" s="50">
        <f t="shared" si="21"/>
        <v>12</v>
      </c>
      <c r="W68" s="120" t="str">
        <f>IF('申込一覧表（男子）'!$B$28=0,"",('申込一覧表（男子）'!$B$28))</f>
        <v/>
      </c>
      <c r="X68" s="48" t="str">
        <f t="shared" si="22"/>
        <v/>
      </c>
      <c r="Y68" s="49" t="str">
        <f t="shared" si="23"/>
        <v/>
      </c>
      <c r="Z68" s="49" t="str">
        <f t="shared" si="24"/>
        <v/>
      </c>
      <c r="AA68" s="94">
        <f t="shared" si="5"/>
        <v>0</v>
      </c>
      <c r="AB68" s="160" t="str">
        <f t="shared" si="25"/>
        <v/>
      </c>
      <c r="AC68" s="51" t="str">
        <f t="shared" si="26"/>
        <v/>
      </c>
      <c r="AD68" s="53"/>
      <c r="AE68" s="53"/>
      <c r="AF68" s="53"/>
      <c r="AG68" s="53"/>
      <c r="AH68" s="53"/>
      <c r="AI68" s="53"/>
      <c r="AJ68" s="166"/>
      <c r="AK68" s="53"/>
      <c r="AL68" s="166"/>
      <c r="AM68" s="53"/>
      <c r="AN68" s="8"/>
      <c r="AO68" s="8"/>
      <c r="AP68" s="8"/>
      <c r="AQ68" s="8"/>
      <c r="AR68" s="8"/>
      <c r="AS68" s="8"/>
      <c r="AT68" s="8"/>
      <c r="AU68" s="8"/>
      <c r="AV68" s="10"/>
      <c r="AW68" s="10"/>
      <c r="AX68" s="10"/>
      <c r="AY68" s="4" t="str">
        <f t="shared" si="2"/>
        <v/>
      </c>
      <c r="AZ68" s="4" t="str">
        <f t="shared" si="2"/>
        <v/>
      </c>
      <c r="BA68" s="4" t="str">
        <f t="shared" si="2"/>
        <v/>
      </c>
      <c r="BB68" s="4" t="str">
        <f t="shared" si="2"/>
        <v/>
      </c>
      <c r="BC68" s="4" t="str">
        <f>IF(CD68="○",COUNTIF($AN$17:CD68,"○"),"")</f>
        <v/>
      </c>
      <c r="BD68" s="4" t="str">
        <f>IF(CE68="○",COUNTIF($AO$17:CE68,"○"),"")</f>
        <v/>
      </c>
      <c r="BE68" s="4" t="str">
        <f>IF(CF68="○",COUNTIF($AP$17:CF68,"○"),"")</f>
        <v/>
      </c>
      <c r="BF68" s="4" t="str">
        <f>IF(CK68="○",COUNTIF($AU$17:CK68,"○"),"")</f>
        <v/>
      </c>
      <c r="BG68" s="77"/>
      <c r="BH68" s="77"/>
      <c r="BI68" s="4" t="str">
        <f t="shared" si="3"/>
        <v/>
      </c>
      <c r="BJ68" s="4" t="str">
        <f t="shared" si="3"/>
        <v/>
      </c>
      <c r="BK68" s="4" t="str">
        <f t="shared" si="3"/>
        <v/>
      </c>
      <c r="BL68" s="4" t="str">
        <f t="shared" si="3"/>
        <v/>
      </c>
      <c r="BM68" s="4" t="str">
        <f>IF(CL68="○",COUNTIF($AN$17:CL68,"○"),"")</f>
        <v/>
      </c>
      <c r="BN68" s="4" t="str">
        <f>IF(CM68="○",COUNTIF($AO$17:CM68,"○"),"")</f>
        <v/>
      </c>
      <c r="BO68" s="4" t="str">
        <f>IF(CN68="○",COUNTIF($AP$17:CN68,"○"),"")</f>
        <v/>
      </c>
      <c r="BP68" s="4" t="str">
        <f>IF(DI68="○",COUNTIF($AU$17:DI68,"○"),"")</f>
        <v/>
      </c>
      <c r="BQ68" s="77"/>
      <c r="BR68" s="77"/>
      <c r="BS68" s="4"/>
      <c r="BT68" s="10"/>
      <c r="BU68" s="10"/>
      <c r="BV68" s="10"/>
      <c r="BW68" s="10"/>
      <c r="BX68" s="10"/>
      <c r="BY68" s="18"/>
      <c r="BZ68" s="10"/>
      <c r="CA68" s="10"/>
      <c r="CB68" s="10"/>
      <c r="CC68" s="10"/>
      <c r="CD68" s="10"/>
      <c r="CE68" s="10"/>
      <c r="CF68" s="10"/>
    </row>
    <row r="69" spans="1:84" ht="21.95" customHeight="1" thickTop="1" thickBot="1" x14ac:dyDescent="0.2">
      <c r="A69" s="4"/>
      <c r="B69" s="4"/>
      <c r="C69" s="4"/>
      <c r="D69" s="4"/>
      <c r="E69" s="45"/>
      <c r="F69" s="45"/>
      <c r="G69" s="45"/>
      <c r="H69" s="45"/>
      <c r="I69" s="77"/>
      <c r="J69" s="77"/>
      <c r="K69" s="4"/>
      <c r="L69" s="4"/>
      <c r="M69" s="4"/>
      <c r="N69" s="4"/>
      <c r="O69" s="46"/>
      <c r="P69" s="46"/>
      <c r="Q69" s="46"/>
      <c r="R69" s="46"/>
      <c r="S69" s="77"/>
      <c r="T69" s="77"/>
      <c r="U69" s="10"/>
      <c r="V69" s="50">
        <f t="shared" si="21"/>
        <v>13</v>
      </c>
      <c r="W69" s="120" t="str">
        <f>IF('申込一覧表（男子）'!$B$29=0,"",('申込一覧表（男子）'!$B$29))</f>
        <v/>
      </c>
      <c r="X69" s="48" t="str">
        <f t="shared" si="22"/>
        <v/>
      </c>
      <c r="Y69" s="49" t="str">
        <f t="shared" si="23"/>
        <v/>
      </c>
      <c r="Z69" s="49" t="str">
        <f t="shared" si="24"/>
        <v/>
      </c>
      <c r="AA69" s="94">
        <f t="shared" si="5"/>
        <v>0</v>
      </c>
      <c r="AB69" s="160" t="str">
        <f t="shared" si="25"/>
        <v/>
      </c>
      <c r="AC69" s="51" t="str">
        <f t="shared" si="26"/>
        <v/>
      </c>
      <c r="AD69" s="53"/>
      <c r="AE69" s="53"/>
      <c r="AF69" s="53"/>
      <c r="AG69" s="53"/>
      <c r="AH69" s="53"/>
      <c r="AI69" s="53"/>
      <c r="AJ69" s="166"/>
      <c r="AK69" s="53"/>
      <c r="AL69" s="166"/>
      <c r="AM69" s="53"/>
      <c r="AN69" s="8"/>
      <c r="AO69" s="8"/>
      <c r="AP69" s="8"/>
      <c r="AQ69" s="8"/>
      <c r="AR69" s="8"/>
      <c r="AS69" s="8"/>
      <c r="AT69" s="8"/>
      <c r="AU69" s="8"/>
      <c r="AV69" s="10"/>
      <c r="AW69" s="10"/>
      <c r="AX69" s="10"/>
      <c r="AY69" s="4" t="str">
        <f t="shared" si="2"/>
        <v/>
      </c>
      <c r="AZ69" s="4" t="str">
        <f t="shared" si="2"/>
        <v/>
      </c>
      <c r="BA69" s="4" t="str">
        <f t="shared" si="2"/>
        <v/>
      </c>
      <c r="BB69" s="4" t="str">
        <f t="shared" si="2"/>
        <v/>
      </c>
      <c r="BC69" s="4" t="str">
        <f>IF(CD69="○",COUNTIF($AN$17:CD69,"○"),"")</f>
        <v/>
      </c>
      <c r="BD69" s="4" t="str">
        <f>IF(CE69="○",COUNTIF($AO$17:CE69,"○"),"")</f>
        <v/>
      </c>
      <c r="BE69" s="4" t="str">
        <f>IF(CF69="○",COUNTIF($AP$17:CF69,"○"),"")</f>
        <v/>
      </c>
      <c r="BF69" s="4" t="str">
        <f>IF(CK69="○",COUNTIF($AU$17:CK69,"○"),"")</f>
        <v/>
      </c>
      <c r="BG69" s="77"/>
      <c r="BH69" s="77"/>
      <c r="BI69" s="4" t="str">
        <f t="shared" si="3"/>
        <v/>
      </c>
      <c r="BJ69" s="4" t="str">
        <f t="shared" si="3"/>
        <v/>
      </c>
      <c r="BK69" s="4" t="str">
        <f t="shared" si="3"/>
        <v/>
      </c>
      <c r="BL69" s="4" t="str">
        <f t="shared" si="3"/>
        <v/>
      </c>
      <c r="BM69" s="4" t="str">
        <f>IF(CL69="○",COUNTIF($AN$17:CL69,"○"),"")</f>
        <v/>
      </c>
      <c r="BN69" s="4" t="str">
        <f>IF(CM69="○",COUNTIF($AO$17:CM69,"○"),"")</f>
        <v/>
      </c>
      <c r="BO69" s="4" t="str">
        <f>IF(CN69="○",COUNTIF($AP$17:CN69,"○"),"")</f>
        <v/>
      </c>
      <c r="BP69" s="4" t="str">
        <f>IF(DI69="○",COUNTIF($AU$17:DI69,"○"),"")</f>
        <v/>
      </c>
      <c r="BQ69" s="77"/>
      <c r="BR69" s="77"/>
      <c r="BS69" s="4"/>
      <c r="BT69" s="10"/>
      <c r="BU69" s="10"/>
      <c r="BV69" s="10"/>
      <c r="BW69" s="10"/>
      <c r="BX69" s="10"/>
      <c r="BY69" s="37"/>
      <c r="BZ69" s="10"/>
      <c r="CA69" s="10"/>
      <c r="CB69" s="10"/>
      <c r="CC69" s="10"/>
      <c r="CD69" s="10"/>
      <c r="CE69" s="10"/>
      <c r="CF69" s="10"/>
    </row>
    <row r="70" spans="1:84" ht="21.95" customHeight="1" thickTop="1" thickBot="1" x14ac:dyDescent="0.2">
      <c r="A70" s="4"/>
      <c r="B70" s="4"/>
      <c r="C70" s="4"/>
      <c r="D70" s="4"/>
      <c r="E70" s="45"/>
      <c r="F70" s="45"/>
      <c r="G70" s="45"/>
      <c r="H70" s="45"/>
      <c r="I70" s="77"/>
      <c r="J70" s="77"/>
      <c r="K70" s="4"/>
      <c r="L70" s="4"/>
      <c r="M70" s="4"/>
      <c r="N70" s="4"/>
      <c r="O70" s="46"/>
      <c r="P70" s="46"/>
      <c r="Q70" s="46"/>
      <c r="R70" s="46"/>
      <c r="S70" s="77"/>
      <c r="T70" s="77"/>
      <c r="U70" s="10"/>
      <c r="V70" s="50">
        <f t="shared" si="21"/>
        <v>14</v>
      </c>
      <c r="W70" s="120" t="str">
        <f>IF('申込一覧表（男子）'!$B$30=0,"",('申込一覧表（男子）'!$B$30))</f>
        <v/>
      </c>
      <c r="X70" s="48" t="str">
        <f t="shared" si="22"/>
        <v/>
      </c>
      <c r="Y70" s="49" t="str">
        <f t="shared" si="23"/>
        <v/>
      </c>
      <c r="Z70" s="49" t="str">
        <f t="shared" si="24"/>
        <v/>
      </c>
      <c r="AA70" s="94">
        <f t="shared" si="5"/>
        <v>0</v>
      </c>
      <c r="AB70" s="160" t="str">
        <f t="shared" si="25"/>
        <v/>
      </c>
      <c r="AC70" s="51" t="str">
        <f t="shared" si="26"/>
        <v/>
      </c>
      <c r="AD70" s="53"/>
      <c r="AE70" s="53"/>
      <c r="AF70" s="53"/>
      <c r="AG70" s="53"/>
      <c r="AH70" s="53"/>
      <c r="AI70" s="53"/>
      <c r="AJ70" s="166"/>
      <c r="AK70" s="53"/>
      <c r="AL70" s="166"/>
      <c r="AM70" s="53"/>
      <c r="AN70" s="8"/>
      <c r="AO70" s="8"/>
      <c r="AP70" s="8"/>
      <c r="AQ70" s="8"/>
      <c r="AR70" s="8"/>
      <c r="AS70" s="8"/>
      <c r="AT70" s="8"/>
      <c r="AU70" s="8"/>
      <c r="AV70" s="10"/>
      <c r="AW70" s="10"/>
      <c r="AX70" s="10"/>
      <c r="AY70" s="4" t="str">
        <f t="shared" si="2"/>
        <v/>
      </c>
      <c r="AZ70" s="4" t="str">
        <f t="shared" si="2"/>
        <v/>
      </c>
      <c r="BA70" s="4" t="str">
        <f t="shared" si="2"/>
        <v/>
      </c>
      <c r="BB70" s="4" t="str">
        <f t="shared" si="2"/>
        <v/>
      </c>
      <c r="BC70" s="4" t="str">
        <f>IF(CD70="○",COUNTIF($AN$17:CD70,"○"),"")</f>
        <v/>
      </c>
      <c r="BD70" s="4" t="str">
        <f>IF(CE70="○",COUNTIF($AO$17:CE70,"○"),"")</f>
        <v/>
      </c>
      <c r="BE70" s="4" t="str">
        <f>IF(CF70="○",COUNTIF($AP$17:CF70,"○"),"")</f>
        <v/>
      </c>
      <c r="BF70" s="4" t="str">
        <f>IF(CK70="○",COUNTIF($AU$17:CK70,"○"),"")</f>
        <v/>
      </c>
      <c r="BG70" s="77"/>
      <c r="BH70" s="77"/>
      <c r="BI70" s="4" t="str">
        <f t="shared" si="3"/>
        <v/>
      </c>
      <c r="BJ70" s="4" t="str">
        <f t="shared" si="3"/>
        <v/>
      </c>
      <c r="BK70" s="4" t="str">
        <f t="shared" si="3"/>
        <v/>
      </c>
      <c r="BL70" s="4" t="str">
        <f t="shared" si="3"/>
        <v/>
      </c>
      <c r="BM70" s="4" t="str">
        <f>IF(CL70="○",COUNTIF($AN$17:CL70,"○"),"")</f>
        <v/>
      </c>
      <c r="BN70" s="4" t="str">
        <f>IF(CM70="○",COUNTIF($AO$17:CM70,"○"),"")</f>
        <v/>
      </c>
      <c r="BO70" s="4" t="str">
        <f>IF(CN70="○",COUNTIF($AP$17:CN70,"○"),"")</f>
        <v/>
      </c>
      <c r="BP70" s="4" t="str">
        <f>IF(DI70="○",COUNTIF($AU$17:DI70,"○"),"")</f>
        <v/>
      </c>
      <c r="BQ70" s="77"/>
      <c r="BR70" s="77"/>
      <c r="BS70" s="4"/>
      <c r="BT70" s="10"/>
      <c r="BU70" s="10"/>
      <c r="BV70" s="10"/>
      <c r="BW70" s="10"/>
      <c r="BX70" s="10"/>
      <c r="BY70" s="18"/>
      <c r="BZ70" s="10"/>
      <c r="CA70" s="10"/>
      <c r="CB70" s="10"/>
      <c r="CC70" s="10"/>
      <c r="CD70" s="10"/>
      <c r="CE70" s="10"/>
      <c r="CF70" s="10"/>
    </row>
    <row r="71" spans="1:84" ht="21.95" customHeight="1" thickTop="1" thickBot="1" x14ac:dyDescent="0.2">
      <c r="A71" s="4"/>
      <c r="B71" s="4"/>
      <c r="C71" s="4"/>
      <c r="D71" s="4"/>
      <c r="E71" s="45"/>
      <c r="F71" s="45"/>
      <c r="G71" s="45"/>
      <c r="H71" s="45"/>
      <c r="I71" s="77"/>
      <c r="J71" s="77"/>
      <c r="K71" s="4"/>
      <c r="L71" s="4"/>
      <c r="M71" s="4"/>
      <c r="N71" s="4"/>
      <c r="O71" s="46"/>
      <c r="P71" s="46"/>
      <c r="Q71" s="46"/>
      <c r="R71" s="46"/>
      <c r="S71" s="77"/>
      <c r="T71" s="77"/>
      <c r="U71" s="10"/>
      <c r="V71" s="50">
        <f t="shared" si="21"/>
        <v>15</v>
      </c>
      <c r="W71" s="120" t="str">
        <f>IF('申込一覧表（男子）'!$B$31=0,"",('申込一覧表（男子）'!$B$31))</f>
        <v/>
      </c>
      <c r="X71" s="48" t="str">
        <f t="shared" si="22"/>
        <v/>
      </c>
      <c r="Y71" s="49" t="str">
        <f t="shared" si="23"/>
        <v/>
      </c>
      <c r="Z71" s="49" t="str">
        <f t="shared" si="24"/>
        <v/>
      </c>
      <c r="AA71" s="94">
        <f t="shared" si="5"/>
        <v>0</v>
      </c>
      <c r="AB71" s="160" t="str">
        <f t="shared" si="25"/>
        <v/>
      </c>
      <c r="AC71" s="51" t="str">
        <f t="shared" si="26"/>
        <v/>
      </c>
      <c r="AD71" s="53"/>
      <c r="AE71" s="53"/>
      <c r="AF71" s="53"/>
      <c r="AG71" s="53"/>
      <c r="AH71" s="53"/>
      <c r="AI71" s="53"/>
      <c r="AJ71" s="166"/>
      <c r="AK71" s="53"/>
      <c r="AL71" s="166"/>
      <c r="AM71" s="53"/>
      <c r="AN71" s="8"/>
      <c r="AO71" s="8"/>
      <c r="AP71" s="8"/>
      <c r="AQ71" s="8"/>
      <c r="AR71" s="8"/>
      <c r="AS71" s="8"/>
      <c r="AT71" s="8"/>
      <c r="AU71" s="8"/>
      <c r="AV71" s="10"/>
      <c r="AW71" s="10"/>
      <c r="AX71" s="10"/>
      <c r="AY71" s="4" t="str">
        <f t="shared" si="2"/>
        <v/>
      </c>
      <c r="AZ71" s="4" t="str">
        <f t="shared" si="2"/>
        <v/>
      </c>
      <c r="BA71" s="4" t="str">
        <f t="shared" si="2"/>
        <v/>
      </c>
      <c r="BB71" s="4" t="str">
        <f t="shared" si="2"/>
        <v/>
      </c>
      <c r="BC71" s="4" t="str">
        <f>IF(CD71="○",COUNTIF($AN$17:CD71,"○"),"")</f>
        <v/>
      </c>
      <c r="BD71" s="4" t="str">
        <f>IF(CE71="○",COUNTIF($AO$17:CE71,"○"),"")</f>
        <v/>
      </c>
      <c r="BE71" s="4" t="str">
        <f>IF(CF71="○",COUNTIF($AP$17:CF71,"○"),"")</f>
        <v/>
      </c>
      <c r="BF71" s="4" t="str">
        <f>IF(CK71="○",COUNTIF($AU$17:CK71,"○"),"")</f>
        <v/>
      </c>
      <c r="BG71" s="77"/>
      <c r="BH71" s="77"/>
      <c r="BI71" s="4" t="str">
        <f t="shared" si="3"/>
        <v/>
      </c>
      <c r="BJ71" s="4" t="str">
        <f t="shared" si="3"/>
        <v/>
      </c>
      <c r="BK71" s="4" t="str">
        <f t="shared" si="3"/>
        <v/>
      </c>
      <c r="BL71" s="4" t="str">
        <f t="shared" si="3"/>
        <v/>
      </c>
      <c r="BM71" s="4" t="str">
        <f>IF(CL71="○",COUNTIF($AN$17:CL71,"○"),"")</f>
        <v/>
      </c>
      <c r="BN71" s="4" t="str">
        <f>IF(CM71="○",COUNTIF($AO$17:CM71,"○"),"")</f>
        <v/>
      </c>
      <c r="BO71" s="4" t="str">
        <f>IF(CN71="○",COUNTIF($AP$17:CN71,"○"),"")</f>
        <v/>
      </c>
      <c r="BP71" s="4" t="str">
        <f>IF(DI71="○",COUNTIF($AU$17:DI71,"○"),"")</f>
        <v/>
      </c>
      <c r="BQ71" s="77"/>
      <c r="BR71" s="77"/>
      <c r="BS71" s="4"/>
      <c r="BT71" s="10"/>
      <c r="BU71" s="10"/>
      <c r="BV71" s="24"/>
      <c r="BW71" s="10"/>
      <c r="BX71" s="10"/>
      <c r="BY71" s="26"/>
      <c r="BZ71" s="4"/>
      <c r="CA71" s="4"/>
      <c r="CB71" s="10"/>
      <c r="CC71" s="10"/>
      <c r="CD71" s="10"/>
      <c r="CE71" s="24"/>
      <c r="CF71" s="10"/>
    </row>
    <row r="72" spans="1:84" ht="21.95" customHeight="1" thickTop="1" thickBot="1" x14ac:dyDescent="0.2">
      <c r="A72" s="4"/>
      <c r="B72" s="4"/>
      <c r="C72" s="4"/>
      <c r="D72" s="4"/>
      <c r="E72" s="45"/>
      <c r="F72" s="45"/>
      <c r="G72" s="45"/>
      <c r="H72" s="45"/>
      <c r="I72" s="77"/>
      <c r="J72" s="77"/>
      <c r="K72" s="4"/>
      <c r="L72" s="4"/>
      <c r="M72" s="4"/>
      <c r="N72" s="4"/>
      <c r="O72" s="46"/>
      <c r="P72" s="46"/>
      <c r="Q72" s="46"/>
      <c r="R72" s="46"/>
      <c r="S72" s="77"/>
      <c r="T72" s="77"/>
      <c r="U72" s="10"/>
      <c r="V72" s="50">
        <f t="shared" si="21"/>
        <v>16</v>
      </c>
      <c r="W72" s="120" t="str">
        <f>IF('申込一覧表（男子）'!$B$32=0,"",('申込一覧表（男子）'!$B$32))</f>
        <v/>
      </c>
      <c r="X72" s="48" t="str">
        <f t="shared" si="22"/>
        <v/>
      </c>
      <c r="Y72" s="49" t="str">
        <f t="shared" si="23"/>
        <v/>
      </c>
      <c r="Z72" s="49" t="str">
        <f t="shared" si="24"/>
        <v/>
      </c>
      <c r="AA72" s="94">
        <f t="shared" si="5"/>
        <v>0</v>
      </c>
      <c r="AB72" s="160" t="str">
        <f t="shared" si="25"/>
        <v/>
      </c>
      <c r="AC72" s="51" t="str">
        <f t="shared" si="26"/>
        <v/>
      </c>
      <c r="AD72" s="53"/>
      <c r="AE72" s="53"/>
      <c r="AF72" s="53"/>
      <c r="AG72" s="53"/>
      <c r="AH72" s="53"/>
      <c r="AI72" s="53"/>
      <c r="AJ72" s="166"/>
      <c r="AK72" s="53"/>
      <c r="AL72" s="166"/>
      <c r="AM72" s="53"/>
      <c r="AN72" s="8"/>
      <c r="AO72" s="8"/>
      <c r="AP72" s="8"/>
      <c r="AQ72" s="8"/>
      <c r="AR72" s="8"/>
      <c r="AS72" s="8"/>
      <c r="AT72" s="8"/>
      <c r="AU72" s="8"/>
      <c r="AV72" s="10"/>
      <c r="AW72" s="10"/>
      <c r="AX72" s="10"/>
      <c r="AY72" s="4" t="str">
        <f t="shared" si="2"/>
        <v/>
      </c>
      <c r="AZ72" s="4" t="str">
        <f t="shared" si="2"/>
        <v/>
      </c>
      <c r="BA72" s="4" t="str">
        <f t="shared" si="2"/>
        <v/>
      </c>
      <c r="BB72" s="4" t="str">
        <f t="shared" si="2"/>
        <v/>
      </c>
      <c r="BC72" s="4" t="str">
        <f>IF(CD72="○",COUNTIF($AN$17:CD72,"○"),"")</f>
        <v/>
      </c>
      <c r="BD72" s="4" t="str">
        <f>IF(CE72="○",COUNTIF($AO$17:CE72,"○"),"")</f>
        <v/>
      </c>
      <c r="BE72" s="4" t="str">
        <f>IF(CF72="○",COUNTIF($AP$17:CF72,"○"),"")</f>
        <v/>
      </c>
      <c r="BF72" s="4" t="str">
        <f>IF(CK72="○",COUNTIF($AU$17:CK72,"○"),"")</f>
        <v/>
      </c>
      <c r="BG72" s="77"/>
      <c r="BH72" s="77"/>
      <c r="BI72" s="4" t="str">
        <f t="shared" si="3"/>
        <v/>
      </c>
      <c r="BJ72" s="4" t="str">
        <f t="shared" si="3"/>
        <v/>
      </c>
      <c r="BK72" s="4" t="str">
        <f t="shared" si="3"/>
        <v/>
      </c>
      <c r="BL72" s="4" t="str">
        <f t="shared" si="3"/>
        <v/>
      </c>
      <c r="BM72" s="4" t="str">
        <f>IF(CL72="○",COUNTIF($AN$17:CL72,"○"),"")</f>
        <v/>
      </c>
      <c r="BN72" s="4" t="str">
        <f>IF(CM72="○",COUNTIF($AO$17:CM72,"○"),"")</f>
        <v/>
      </c>
      <c r="BO72" s="4" t="str">
        <f>IF(CN72="○",COUNTIF($AP$17:CN72,"○"),"")</f>
        <v/>
      </c>
      <c r="BP72" s="4" t="str">
        <f>IF(DI72="○",COUNTIF($AU$17:DI72,"○"),"")</f>
        <v/>
      </c>
      <c r="BQ72" s="77"/>
      <c r="BR72" s="77"/>
      <c r="BS72" s="4"/>
      <c r="BT72" s="10"/>
      <c r="BU72" s="10"/>
      <c r="BV72" s="10"/>
      <c r="BW72" s="10"/>
      <c r="BX72" s="10"/>
      <c r="BY72" s="26"/>
      <c r="BZ72" s="4"/>
      <c r="CA72" s="4"/>
      <c r="CB72" s="10"/>
      <c r="CC72" s="10"/>
      <c r="CD72" s="10"/>
      <c r="CE72" s="10"/>
      <c r="CF72" s="10"/>
    </row>
    <row r="73" spans="1:84" ht="21.95" customHeight="1" thickTop="1" thickBot="1" x14ac:dyDescent="0.2">
      <c r="A73" s="4"/>
      <c r="B73" s="4"/>
      <c r="C73" s="4"/>
      <c r="D73" s="4"/>
      <c r="E73" s="45"/>
      <c r="F73" s="45"/>
      <c r="G73" s="45"/>
      <c r="H73" s="45"/>
      <c r="I73" s="77"/>
      <c r="J73" s="77"/>
      <c r="K73" s="4"/>
      <c r="L73" s="4"/>
      <c r="M73" s="4"/>
      <c r="N73" s="4"/>
      <c r="O73" s="46"/>
      <c r="P73" s="46"/>
      <c r="Q73" s="46"/>
      <c r="R73" s="46"/>
      <c r="S73" s="77"/>
      <c r="T73" s="77"/>
      <c r="U73" s="10"/>
      <c r="V73" s="50">
        <f t="shared" si="21"/>
        <v>17</v>
      </c>
      <c r="W73" s="120" t="str">
        <f>IF('申込一覧表（男子）'!$B$33=0,"",('申込一覧表（男子）'!$B$33))</f>
        <v/>
      </c>
      <c r="X73" s="48" t="str">
        <f t="shared" si="22"/>
        <v/>
      </c>
      <c r="Y73" s="49" t="str">
        <f t="shared" si="23"/>
        <v/>
      </c>
      <c r="Z73" s="49" t="str">
        <f t="shared" si="24"/>
        <v/>
      </c>
      <c r="AA73" s="94">
        <f t="shared" si="5"/>
        <v>0</v>
      </c>
      <c r="AB73" s="160" t="str">
        <f t="shared" si="25"/>
        <v/>
      </c>
      <c r="AC73" s="51" t="str">
        <f t="shared" si="26"/>
        <v/>
      </c>
      <c r="AD73" s="53"/>
      <c r="AE73" s="53"/>
      <c r="AF73" s="53"/>
      <c r="AG73" s="53"/>
      <c r="AH73" s="53"/>
      <c r="AI73" s="53"/>
      <c r="AJ73" s="166"/>
      <c r="AK73" s="53"/>
      <c r="AL73" s="166"/>
      <c r="AM73" s="53"/>
      <c r="AN73" s="8"/>
      <c r="AO73" s="8"/>
      <c r="AP73" s="8"/>
      <c r="AQ73" s="8"/>
      <c r="AR73" s="8"/>
      <c r="AS73" s="8"/>
      <c r="AT73" s="8"/>
      <c r="AU73" s="8"/>
      <c r="AV73" s="10"/>
      <c r="AW73" s="10"/>
      <c r="AX73" s="10"/>
      <c r="AY73" s="4" t="str">
        <f t="shared" si="2"/>
        <v/>
      </c>
      <c r="AZ73" s="4" t="str">
        <f t="shared" si="2"/>
        <v/>
      </c>
      <c r="BA73" s="4" t="str">
        <f t="shared" si="2"/>
        <v/>
      </c>
      <c r="BB73" s="4" t="str">
        <f t="shared" si="2"/>
        <v/>
      </c>
      <c r="BC73" s="4" t="str">
        <f>IF(CD73="○",COUNTIF($AN$17:CD73,"○"),"")</f>
        <v/>
      </c>
      <c r="BD73" s="4" t="str">
        <f>IF(CE73="○",COUNTIF($AO$17:CE73,"○"),"")</f>
        <v/>
      </c>
      <c r="BE73" s="4" t="str">
        <f>IF(CF73="○",COUNTIF($AP$17:CF73,"○"),"")</f>
        <v/>
      </c>
      <c r="BF73" s="4" t="str">
        <f>IF(CK73="○",COUNTIF($AU$17:CK73,"○"),"")</f>
        <v/>
      </c>
      <c r="BG73" s="77"/>
      <c r="BH73" s="77"/>
      <c r="BI73" s="4" t="str">
        <f t="shared" si="3"/>
        <v/>
      </c>
      <c r="BJ73" s="4" t="str">
        <f t="shared" si="3"/>
        <v/>
      </c>
      <c r="BK73" s="4" t="str">
        <f t="shared" si="3"/>
        <v/>
      </c>
      <c r="BL73" s="4" t="str">
        <f t="shared" si="3"/>
        <v/>
      </c>
      <c r="BM73" s="4" t="str">
        <f>IF(CL73="○",COUNTIF($AN$17:CL73,"○"),"")</f>
        <v/>
      </c>
      <c r="BN73" s="4" t="str">
        <f>IF(CM73="○",COUNTIF($AO$17:CM73,"○"),"")</f>
        <v/>
      </c>
      <c r="BO73" s="4" t="str">
        <f>IF(CN73="○",COUNTIF($AP$17:CN73,"○"),"")</f>
        <v/>
      </c>
      <c r="BP73" s="4" t="str">
        <f>IF(DI73="○",COUNTIF($AU$17:DI73,"○"),"")</f>
        <v/>
      </c>
      <c r="BQ73" s="77"/>
      <c r="BR73" s="77"/>
      <c r="BS73" s="4"/>
      <c r="BT73" s="10"/>
      <c r="BU73" s="10"/>
      <c r="BV73" s="10"/>
      <c r="BW73" s="10"/>
      <c r="BX73" s="10"/>
      <c r="BY73" s="26"/>
      <c r="BZ73" s="4"/>
      <c r="CA73" s="4"/>
      <c r="CB73" s="10"/>
      <c r="CC73" s="10"/>
      <c r="CD73" s="10"/>
      <c r="CE73" s="10"/>
      <c r="CF73" s="10"/>
    </row>
    <row r="74" spans="1:84" ht="21.95" customHeight="1" thickTop="1" thickBot="1" x14ac:dyDescent="0.2">
      <c r="A74" s="4"/>
      <c r="B74" s="4"/>
      <c r="C74" s="4"/>
      <c r="D74" s="4"/>
      <c r="E74" s="45"/>
      <c r="F74" s="45"/>
      <c r="G74" s="45"/>
      <c r="H74" s="45"/>
      <c r="I74" s="77"/>
      <c r="J74" s="77"/>
      <c r="K74" s="4"/>
      <c r="L74" s="4"/>
      <c r="M74" s="4"/>
      <c r="N74" s="4"/>
      <c r="O74" s="46"/>
      <c r="P74" s="46"/>
      <c r="Q74" s="46"/>
      <c r="R74" s="46"/>
      <c r="S74" s="77"/>
      <c r="T74" s="77"/>
      <c r="U74" s="10"/>
      <c r="V74" s="50">
        <f t="shared" si="21"/>
        <v>18</v>
      </c>
      <c r="W74" s="120" t="str">
        <f>IF('申込一覧表（男子）'!$B$34=0,"",('申込一覧表（男子）'!$B$34))</f>
        <v/>
      </c>
      <c r="X74" s="48" t="str">
        <f t="shared" si="22"/>
        <v/>
      </c>
      <c r="Y74" s="49" t="str">
        <f t="shared" si="23"/>
        <v/>
      </c>
      <c r="Z74" s="49" t="str">
        <f t="shared" si="24"/>
        <v/>
      </c>
      <c r="AA74" s="94">
        <f t="shared" si="5"/>
        <v>0</v>
      </c>
      <c r="AB74" s="160" t="str">
        <f t="shared" si="25"/>
        <v/>
      </c>
      <c r="AC74" s="51" t="str">
        <f t="shared" si="26"/>
        <v/>
      </c>
      <c r="AD74" s="53"/>
      <c r="AE74" s="53"/>
      <c r="AF74" s="53"/>
      <c r="AG74" s="53"/>
      <c r="AH74" s="53"/>
      <c r="AI74" s="53"/>
      <c r="AJ74" s="166"/>
      <c r="AK74" s="53"/>
      <c r="AL74" s="166"/>
      <c r="AM74" s="53"/>
      <c r="AN74" s="8"/>
      <c r="AO74" s="8"/>
      <c r="AP74" s="8"/>
      <c r="AQ74" s="8"/>
      <c r="AR74" s="8"/>
      <c r="AS74" s="8"/>
      <c r="AT74" s="8"/>
      <c r="AU74" s="8"/>
      <c r="AV74" s="10"/>
      <c r="AW74" s="10"/>
      <c r="AX74" s="10"/>
      <c r="AY74" s="4" t="str">
        <f t="shared" si="2"/>
        <v/>
      </c>
      <c r="AZ74" s="4" t="str">
        <f t="shared" si="2"/>
        <v/>
      </c>
      <c r="BA74" s="4" t="str">
        <f t="shared" si="2"/>
        <v/>
      </c>
      <c r="BB74" s="4" t="str">
        <f t="shared" si="2"/>
        <v/>
      </c>
      <c r="BC74" s="4" t="str">
        <f>IF(CD74="○",COUNTIF($AN$17:CD74,"○"),"")</f>
        <v/>
      </c>
      <c r="BD74" s="4" t="str">
        <f>IF(CE74="○",COUNTIF($AO$17:CE74,"○"),"")</f>
        <v/>
      </c>
      <c r="BE74" s="4" t="str">
        <f>IF(CF74="○",COUNTIF($AP$17:CF74,"○"),"")</f>
        <v/>
      </c>
      <c r="BF74" s="4" t="str">
        <f>IF(CK74="○",COUNTIF($AU$17:CK74,"○"),"")</f>
        <v/>
      </c>
      <c r="BG74" s="77"/>
      <c r="BH74" s="77"/>
      <c r="BI74" s="4" t="str">
        <f t="shared" si="3"/>
        <v/>
      </c>
      <c r="BJ74" s="4" t="str">
        <f t="shared" si="3"/>
        <v/>
      </c>
      <c r="BK74" s="4" t="str">
        <f t="shared" si="3"/>
        <v/>
      </c>
      <c r="BL74" s="4" t="str">
        <f t="shared" si="3"/>
        <v/>
      </c>
      <c r="BM74" s="4" t="str">
        <f>IF(CL74="○",COUNTIF($AN$17:CL74,"○"),"")</f>
        <v/>
      </c>
      <c r="BN74" s="4" t="str">
        <f>IF(CM74="○",COUNTIF($AO$17:CM74,"○"),"")</f>
        <v/>
      </c>
      <c r="BO74" s="4" t="str">
        <f>IF(CN74="○",COUNTIF($AP$17:CN74,"○"),"")</f>
        <v/>
      </c>
      <c r="BP74" s="4" t="str">
        <f>IF(DI74="○",COUNTIF($AU$17:DI74,"○"),"")</f>
        <v/>
      </c>
      <c r="BQ74" s="77"/>
      <c r="BR74" s="77"/>
      <c r="BS74" s="4"/>
      <c r="BT74" s="10"/>
      <c r="BU74" s="10"/>
      <c r="BV74" s="10"/>
      <c r="BW74" s="10"/>
      <c r="BX74" s="10"/>
      <c r="BY74" s="26"/>
      <c r="BZ74" s="4"/>
      <c r="CA74" s="4"/>
      <c r="CB74" s="10"/>
      <c r="CC74" s="10"/>
      <c r="CD74" s="10"/>
      <c r="CE74" s="10"/>
      <c r="CF74" s="10"/>
    </row>
    <row r="75" spans="1:84" ht="21.95" customHeight="1" thickTop="1" thickBot="1" x14ac:dyDescent="0.2">
      <c r="A75" s="4"/>
      <c r="B75" s="4"/>
      <c r="C75" s="4"/>
      <c r="D75" s="4"/>
      <c r="E75" s="45"/>
      <c r="F75" s="45"/>
      <c r="G75" s="45"/>
      <c r="H75" s="45"/>
      <c r="I75" s="77"/>
      <c r="J75" s="77"/>
      <c r="K75" s="4"/>
      <c r="L75" s="4"/>
      <c r="M75" s="4"/>
      <c r="N75" s="4"/>
      <c r="O75" s="46"/>
      <c r="P75" s="46"/>
      <c r="Q75" s="46"/>
      <c r="R75" s="46"/>
      <c r="S75" s="77"/>
      <c r="T75" s="77"/>
      <c r="U75" s="10"/>
      <c r="V75" s="50">
        <f t="shared" si="21"/>
        <v>19</v>
      </c>
      <c r="W75" s="120" t="str">
        <f>IF('申込一覧表（男子）'!$B$35=0,"",('申込一覧表（男子）'!$B$35))</f>
        <v/>
      </c>
      <c r="X75" s="48" t="str">
        <f t="shared" si="22"/>
        <v/>
      </c>
      <c r="Y75" s="49" t="str">
        <f t="shared" si="23"/>
        <v/>
      </c>
      <c r="Z75" s="49" t="str">
        <f t="shared" si="24"/>
        <v/>
      </c>
      <c r="AA75" s="94">
        <f t="shared" si="5"/>
        <v>0</v>
      </c>
      <c r="AB75" s="160" t="str">
        <f t="shared" si="25"/>
        <v/>
      </c>
      <c r="AC75" s="51" t="str">
        <f t="shared" si="26"/>
        <v/>
      </c>
      <c r="AD75" s="53"/>
      <c r="AE75" s="53"/>
      <c r="AF75" s="53"/>
      <c r="AG75" s="53"/>
      <c r="AH75" s="53"/>
      <c r="AI75" s="53"/>
      <c r="AJ75" s="166"/>
      <c r="AK75" s="53"/>
      <c r="AL75" s="166"/>
      <c r="AM75" s="53"/>
      <c r="AN75" s="8"/>
      <c r="AO75" s="8"/>
      <c r="AP75" s="8"/>
      <c r="AQ75" s="8"/>
      <c r="AR75" s="8"/>
      <c r="AS75" s="8"/>
      <c r="AT75" s="8"/>
      <c r="AU75" s="8"/>
      <c r="AV75" s="10"/>
      <c r="AW75" s="10"/>
      <c r="AX75" s="10"/>
      <c r="AY75" s="4" t="str">
        <f t="shared" si="2"/>
        <v/>
      </c>
      <c r="AZ75" s="4" t="str">
        <f t="shared" si="2"/>
        <v/>
      </c>
      <c r="BA75" s="4" t="str">
        <f t="shared" si="2"/>
        <v/>
      </c>
      <c r="BB75" s="4" t="str">
        <f t="shared" si="2"/>
        <v/>
      </c>
      <c r="BC75" s="4" t="str">
        <f>IF(CD75="○",COUNTIF($AN$17:CD75,"○"),"")</f>
        <v/>
      </c>
      <c r="BD75" s="4" t="str">
        <f>IF(CE75="○",COUNTIF($AO$17:CE75,"○"),"")</f>
        <v/>
      </c>
      <c r="BE75" s="4" t="str">
        <f>IF(CF75="○",COUNTIF($AP$17:CF75,"○"),"")</f>
        <v/>
      </c>
      <c r="BF75" s="4" t="str">
        <f>IF(CK75="○",COUNTIF($AU$17:CK75,"○"),"")</f>
        <v/>
      </c>
      <c r="BG75" s="77"/>
      <c r="BH75" s="77"/>
      <c r="BI75" s="4" t="str">
        <f t="shared" si="3"/>
        <v/>
      </c>
      <c r="BJ75" s="4" t="str">
        <f t="shared" si="3"/>
        <v/>
      </c>
      <c r="BK75" s="4" t="str">
        <f t="shared" si="3"/>
        <v/>
      </c>
      <c r="BL75" s="4" t="str">
        <f t="shared" si="3"/>
        <v/>
      </c>
      <c r="BM75" s="4" t="str">
        <f>IF(CL75="○",COUNTIF($AN$17:CL75,"○"),"")</f>
        <v/>
      </c>
      <c r="BN75" s="4" t="str">
        <f>IF(CM75="○",COUNTIF($AO$17:CM75,"○"),"")</f>
        <v/>
      </c>
      <c r="BO75" s="4" t="str">
        <f>IF(CN75="○",COUNTIF($AP$17:CN75,"○"),"")</f>
        <v/>
      </c>
      <c r="BP75" s="4" t="str">
        <f>IF(DI75="○",COUNTIF($AU$17:DI75,"○"),"")</f>
        <v/>
      </c>
      <c r="BQ75" s="77"/>
      <c r="BR75" s="77"/>
      <c r="BS75" s="10"/>
      <c r="BT75" s="10"/>
      <c r="BU75" s="10"/>
      <c r="BV75" s="10"/>
      <c r="BW75" s="10"/>
      <c r="BX75" s="10"/>
      <c r="BY75" s="26"/>
      <c r="BZ75" s="4"/>
      <c r="CA75" s="4"/>
      <c r="CB75" s="10"/>
      <c r="CC75" s="10"/>
      <c r="CD75" s="10"/>
      <c r="CE75" s="10"/>
      <c r="CF75" s="10"/>
    </row>
    <row r="76" spans="1:84" ht="21.95" customHeight="1" thickTop="1" thickBot="1" x14ac:dyDescent="0.2">
      <c r="A76" s="4"/>
      <c r="B76" s="4"/>
      <c r="C76" s="4"/>
      <c r="D76" s="4"/>
      <c r="E76" s="45"/>
      <c r="F76" s="45"/>
      <c r="G76" s="45"/>
      <c r="H76" s="45"/>
      <c r="I76" s="77"/>
      <c r="J76" s="77"/>
      <c r="K76" s="4"/>
      <c r="L76" s="4"/>
      <c r="M76" s="4"/>
      <c r="N76" s="4"/>
      <c r="O76" s="46"/>
      <c r="P76" s="46"/>
      <c r="Q76" s="46"/>
      <c r="R76" s="46"/>
      <c r="S76" s="77"/>
      <c r="T76" s="77"/>
      <c r="U76" s="10"/>
      <c r="V76" s="50">
        <f t="shared" si="21"/>
        <v>20</v>
      </c>
      <c r="W76" s="120" t="str">
        <f>IF('申込一覧表（男子）'!$B$36=0,"",('申込一覧表（男子）'!$B$36))</f>
        <v/>
      </c>
      <c r="X76" s="48" t="str">
        <f t="shared" si="22"/>
        <v/>
      </c>
      <c r="Y76" s="49" t="str">
        <f t="shared" si="23"/>
        <v/>
      </c>
      <c r="Z76" s="49" t="str">
        <f t="shared" si="24"/>
        <v/>
      </c>
      <c r="AA76" s="94">
        <f t="shared" si="5"/>
        <v>0</v>
      </c>
      <c r="AB76" s="160" t="str">
        <f t="shared" si="25"/>
        <v/>
      </c>
      <c r="AC76" s="51" t="str">
        <f t="shared" si="26"/>
        <v/>
      </c>
      <c r="AD76" s="53"/>
      <c r="AE76" s="53"/>
      <c r="AF76" s="53"/>
      <c r="AG76" s="53"/>
      <c r="AH76" s="53"/>
      <c r="AI76" s="53"/>
      <c r="AJ76" s="166"/>
      <c r="AK76" s="53"/>
      <c r="AL76" s="166"/>
      <c r="AM76" s="53"/>
      <c r="AN76" s="8"/>
      <c r="AO76" s="8"/>
      <c r="AP76" s="8"/>
      <c r="AQ76" s="8"/>
      <c r="AR76" s="8"/>
      <c r="AS76" s="8"/>
      <c r="AT76" s="8"/>
      <c r="AU76" s="8"/>
      <c r="AV76" s="10"/>
      <c r="AW76" s="10"/>
      <c r="AX76" s="10"/>
      <c r="AY76" s="4" t="str">
        <f t="shared" si="2"/>
        <v/>
      </c>
      <c r="AZ76" s="4" t="str">
        <f t="shared" si="2"/>
        <v/>
      </c>
      <c r="BA76" s="4" t="str">
        <f t="shared" si="2"/>
        <v/>
      </c>
      <c r="BB76" s="4" t="str">
        <f t="shared" si="2"/>
        <v/>
      </c>
      <c r="BC76" s="4" t="str">
        <f>IF(CD76="○",COUNTIF($AN$17:CD76,"○"),"")</f>
        <v/>
      </c>
      <c r="BD76" s="4" t="str">
        <f>IF(CE76="○",COUNTIF($AO$17:CE76,"○"),"")</f>
        <v/>
      </c>
      <c r="BE76" s="4" t="str">
        <f>IF(CF76="○",COUNTIF($AP$17:CF76,"○"),"")</f>
        <v/>
      </c>
      <c r="BF76" s="4" t="str">
        <f>IF(CK76="○",COUNTIF($AU$17:CK76,"○"),"")</f>
        <v/>
      </c>
      <c r="BG76" s="77"/>
      <c r="BH76" s="77"/>
      <c r="BI76" s="4" t="str">
        <f t="shared" si="3"/>
        <v/>
      </c>
      <c r="BJ76" s="4" t="str">
        <f t="shared" si="3"/>
        <v/>
      </c>
      <c r="BK76" s="4" t="str">
        <f t="shared" si="3"/>
        <v/>
      </c>
      <c r="BL76" s="4" t="str">
        <f t="shared" si="3"/>
        <v/>
      </c>
      <c r="BM76" s="4" t="str">
        <f>IF(CL76="○",COUNTIF($AN$17:CL76,"○"),"")</f>
        <v/>
      </c>
      <c r="BN76" s="4" t="str">
        <f>IF(CM76="○",COUNTIF($AO$17:CM76,"○"),"")</f>
        <v/>
      </c>
      <c r="BO76" s="4" t="str">
        <f>IF(CN76="○",COUNTIF($AP$17:CN76,"○"),"")</f>
        <v/>
      </c>
      <c r="BP76" s="4" t="str">
        <f>IF(DI76="○",COUNTIF($AU$17:DI76,"○"),"")</f>
        <v/>
      </c>
      <c r="BQ76" s="77"/>
      <c r="BR76" s="77"/>
      <c r="BS76" s="10"/>
      <c r="BT76" s="10"/>
      <c r="BU76" s="10"/>
      <c r="BV76" s="10"/>
      <c r="BW76" s="10"/>
      <c r="BX76" s="10"/>
      <c r="BY76" s="26"/>
      <c r="BZ76" s="4"/>
      <c r="CA76" s="4"/>
      <c r="CB76" s="10"/>
      <c r="CC76" s="10"/>
      <c r="CD76" s="10"/>
      <c r="CE76" s="10"/>
      <c r="CF76" s="10"/>
    </row>
    <row r="77" spans="1:84" ht="21.95" customHeight="1" thickTop="1" thickBot="1" x14ac:dyDescent="0.2">
      <c r="A77" s="4"/>
      <c r="B77" s="4"/>
      <c r="C77" s="4"/>
      <c r="D77" s="4"/>
      <c r="E77" s="45"/>
      <c r="F77" s="45"/>
      <c r="G77" s="45"/>
      <c r="H77" s="45"/>
      <c r="I77" s="77"/>
      <c r="J77" s="77"/>
      <c r="K77" s="4"/>
      <c r="L77" s="4"/>
      <c r="M77" s="4"/>
      <c r="N77" s="4"/>
      <c r="O77" s="46"/>
      <c r="P77" s="46"/>
      <c r="Q77" s="46"/>
      <c r="R77" s="46"/>
      <c r="S77" s="77"/>
      <c r="T77" s="77"/>
      <c r="U77" s="10"/>
      <c r="V77" s="50">
        <f t="shared" si="21"/>
        <v>21</v>
      </c>
      <c r="W77" s="120" t="str">
        <f>IF('申込一覧表（男子）'!$B$37=0,"",('申込一覧表（男子）'!$B$37))</f>
        <v/>
      </c>
      <c r="X77" s="48" t="str">
        <f t="shared" si="22"/>
        <v/>
      </c>
      <c r="Y77" s="49" t="str">
        <f t="shared" si="23"/>
        <v/>
      </c>
      <c r="Z77" s="49" t="str">
        <f t="shared" si="24"/>
        <v/>
      </c>
      <c r="AA77" s="94">
        <f t="shared" si="5"/>
        <v>0</v>
      </c>
      <c r="AB77" s="160" t="str">
        <f t="shared" si="25"/>
        <v/>
      </c>
      <c r="AC77" s="51" t="str">
        <f t="shared" si="26"/>
        <v/>
      </c>
      <c r="AD77" s="53"/>
      <c r="AE77" s="53"/>
      <c r="AF77" s="53"/>
      <c r="AG77" s="53"/>
      <c r="AH77" s="53"/>
      <c r="AI77" s="53"/>
      <c r="AJ77" s="166"/>
      <c r="AK77" s="53"/>
      <c r="AL77" s="166"/>
      <c r="AM77" s="53"/>
      <c r="AN77" s="8"/>
      <c r="AO77" s="8"/>
      <c r="AP77" s="8"/>
      <c r="AQ77" s="8"/>
      <c r="AR77" s="8"/>
      <c r="AS77" s="8"/>
      <c r="AT77" s="8"/>
      <c r="AU77" s="8"/>
      <c r="AV77" s="10"/>
      <c r="AW77" s="10"/>
      <c r="AX77" s="10"/>
      <c r="AY77" s="4" t="str">
        <f t="shared" si="2"/>
        <v/>
      </c>
      <c r="AZ77" s="4" t="str">
        <f t="shared" si="2"/>
        <v/>
      </c>
      <c r="BA77" s="4" t="str">
        <f t="shared" si="2"/>
        <v/>
      </c>
      <c r="BB77" s="4" t="str">
        <f t="shared" si="2"/>
        <v/>
      </c>
      <c r="BC77" s="4" t="str">
        <f>IF(CD77="○",COUNTIF($AN$17:CD77,"○"),"")</f>
        <v/>
      </c>
      <c r="BD77" s="4" t="str">
        <f>IF(CE77="○",COUNTIF($AO$17:CE77,"○"),"")</f>
        <v/>
      </c>
      <c r="BE77" s="4" t="str">
        <f>IF(CF77="○",COUNTIF($AP$17:CF77,"○"),"")</f>
        <v/>
      </c>
      <c r="BF77" s="4" t="str">
        <f>IF(CK77="○",COUNTIF($AU$17:CK77,"○"),"")</f>
        <v/>
      </c>
      <c r="BG77" s="77"/>
      <c r="BH77" s="77"/>
      <c r="BI77" s="4" t="str">
        <f t="shared" si="3"/>
        <v/>
      </c>
      <c r="BJ77" s="4" t="str">
        <f t="shared" si="3"/>
        <v/>
      </c>
      <c r="BK77" s="4" t="str">
        <f t="shared" si="3"/>
        <v/>
      </c>
      <c r="BL77" s="4" t="str">
        <f t="shared" si="3"/>
        <v/>
      </c>
      <c r="BM77" s="4" t="str">
        <f>IF(CL77="○",COUNTIF($AN$17:CL77,"○"),"")</f>
        <v/>
      </c>
      <c r="BN77" s="4" t="str">
        <f>IF(CM77="○",COUNTIF($AO$17:CM77,"○"),"")</f>
        <v/>
      </c>
      <c r="BO77" s="4" t="str">
        <f>IF(CN77="○",COUNTIF($AP$17:CN77,"○"),"")</f>
        <v/>
      </c>
      <c r="BP77" s="4" t="str">
        <f>IF(DI77="○",COUNTIF($AU$17:DI77,"○"),"")</f>
        <v/>
      </c>
      <c r="BQ77" s="77"/>
      <c r="BR77" s="77"/>
      <c r="BS77" s="4"/>
      <c r="BT77" s="10"/>
      <c r="BU77" s="10"/>
      <c r="BV77" s="10"/>
      <c r="BW77" s="10"/>
      <c r="BX77" s="10"/>
      <c r="BY77" s="18"/>
      <c r="BZ77" s="10"/>
      <c r="CA77" s="10"/>
      <c r="CB77" s="10"/>
      <c r="CC77" s="10"/>
      <c r="CD77" s="10"/>
      <c r="CE77" s="10"/>
      <c r="CF77" s="10"/>
    </row>
    <row r="78" spans="1:84" ht="21.95" customHeight="1" thickTop="1" thickBot="1" x14ac:dyDescent="0.2">
      <c r="A78" s="4"/>
      <c r="B78" s="4"/>
      <c r="C78" s="4"/>
      <c r="D78" s="4"/>
      <c r="E78" s="45"/>
      <c r="F78" s="45"/>
      <c r="G78" s="45"/>
      <c r="H78" s="45"/>
      <c r="I78" s="77"/>
      <c r="J78" s="77"/>
      <c r="K78" s="4"/>
      <c r="L78" s="4"/>
      <c r="M78" s="4"/>
      <c r="N78" s="4"/>
      <c r="O78" s="46"/>
      <c r="P78" s="46"/>
      <c r="Q78" s="46"/>
      <c r="R78" s="46"/>
      <c r="S78" s="77"/>
      <c r="T78" s="77"/>
      <c r="U78" s="10"/>
      <c r="V78" s="50">
        <f t="shared" si="21"/>
        <v>22</v>
      </c>
      <c r="W78" s="120" t="str">
        <f>IF('申込一覧表（男子）'!$B$38=0,"",('申込一覧表（男子）'!$B$38))</f>
        <v/>
      </c>
      <c r="X78" s="48" t="str">
        <f t="shared" si="22"/>
        <v/>
      </c>
      <c r="Y78" s="49" t="str">
        <f t="shared" si="23"/>
        <v/>
      </c>
      <c r="Z78" s="49" t="str">
        <f t="shared" si="24"/>
        <v/>
      </c>
      <c r="AA78" s="94">
        <f t="shared" si="5"/>
        <v>0</v>
      </c>
      <c r="AB78" s="160" t="str">
        <f t="shared" si="25"/>
        <v/>
      </c>
      <c r="AC78" s="51" t="str">
        <f t="shared" si="26"/>
        <v/>
      </c>
      <c r="AD78" s="53"/>
      <c r="AE78" s="53"/>
      <c r="AF78" s="53"/>
      <c r="AG78" s="53"/>
      <c r="AH78" s="53"/>
      <c r="AI78" s="53"/>
      <c r="AJ78" s="166"/>
      <c r="AK78" s="53"/>
      <c r="AL78" s="166"/>
      <c r="AM78" s="53"/>
      <c r="AN78" s="8"/>
      <c r="AO78" s="8"/>
      <c r="AP78" s="8"/>
      <c r="AQ78" s="8"/>
      <c r="AR78" s="8"/>
      <c r="AS78" s="8"/>
      <c r="AT78" s="8"/>
      <c r="AU78" s="8"/>
      <c r="AV78" s="10"/>
      <c r="AW78" s="10"/>
      <c r="AX78" s="10"/>
      <c r="AY78" s="4" t="str">
        <f t="shared" si="2"/>
        <v/>
      </c>
      <c r="AZ78" s="4" t="str">
        <f t="shared" si="2"/>
        <v/>
      </c>
      <c r="BA78" s="4" t="str">
        <f t="shared" si="2"/>
        <v/>
      </c>
      <c r="BB78" s="4" t="str">
        <f t="shared" si="2"/>
        <v/>
      </c>
      <c r="BC78" s="4" t="str">
        <f>IF(CD78="○",COUNTIF($AN$17:CD78,"○"),"")</f>
        <v/>
      </c>
      <c r="BD78" s="4" t="str">
        <f>IF(CE78="○",COUNTIF($AO$17:CE78,"○"),"")</f>
        <v/>
      </c>
      <c r="BE78" s="4" t="str">
        <f>IF(CF78="○",COUNTIF($AP$17:CF78,"○"),"")</f>
        <v/>
      </c>
      <c r="BF78" s="4" t="str">
        <f>IF(CK78="○",COUNTIF($AU$17:CK78,"○"),"")</f>
        <v/>
      </c>
      <c r="BG78" s="77"/>
      <c r="BH78" s="77"/>
      <c r="BI78" s="4" t="str">
        <f t="shared" si="3"/>
        <v/>
      </c>
      <c r="BJ78" s="4" t="str">
        <f t="shared" si="3"/>
        <v/>
      </c>
      <c r="BK78" s="4" t="str">
        <f t="shared" si="3"/>
        <v/>
      </c>
      <c r="BL78" s="4" t="str">
        <f t="shared" si="3"/>
        <v/>
      </c>
      <c r="BM78" s="4" t="str">
        <f>IF(CL78="○",COUNTIF($AN$17:CL78,"○"),"")</f>
        <v/>
      </c>
      <c r="BN78" s="4" t="str">
        <f>IF(CM78="○",COUNTIF($AO$17:CM78,"○"),"")</f>
        <v/>
      </c>
      <c r="BO78" s="4" t="str">
        <f>IF(CN78="○",COUNTIF($AP$17:CN78,"○"),"")</f>
        <v/>
      </c>
      <c r="BP78" s="4" t="str">
        <f>IF(DI78="○",COUNTIF($AU$17:DI78,"○"),"")</f>
        <v/>
      </c>
      <c r="BQ78" s="77"/>
      <c r="BR78" s="77"/>
      <c r="BS78" s="4"/>
      <c r="BT78" s="10"/>
      <c r="BU78" s="10"/>
      <c r="BV78" s="10"/>
      <c r="BW78" s="10"/>
      <c r="BX78" s="10"/>
      <c r="BY78" s="18"/>
      <c r="BZ78" s="10"/>
      <c r="CA78" s="10"/>
      <c r="CB78" s="10"/>
      <c r="CC78" s="10"/>
      <c r="CD78" s="10"/>
      <c r="CE78" s="10"/>
      <c r="CF78" s="10"/>
    </row>
    <row r="79" spans="1:84" ht="21.95" customHeight="1" thickTop="1" thickBot="1" x14ac:dyDescent="0.2">
      <c r="A79" s="4"/>
      <c r="B79" s="4"/>
      <c r="C79" s="4"/>
      <c r="D79" s="4"/>
      <c r="E79" s="45"/>
      <c r="F79" s="45"/>
      <c r="G79" s="45"/>
      <c r="H79" s="45"/>
      <c r="I79" s="77"/>
      <c r="J79" s="77"/>
      <c r="K79" s="4"/>
      <c r="L79" s="4"/>
      <c r="M79" s="4"/>
      <c r="N79" s="4"/>
      <c r="O79" s="46"/>
      <c r="P79" s="46"/>
      <c r="Q79" s="46"/>
      <c r="R79" s="46"/>
      <c r="S79" s="77"/>
      <c r="T79" s="77"/>
      <c r="U79" s="10"/>
      <c r="V79" s="50">
        <f t="shared" si="21"/>
        <v>23</v>
      </c>
      <c r="W79" s="120" t="str">
        <f>IF('申込一覧表（男子）'!$B$39=0,"",('申込一覧表（男子）'!$B$39))</f>
        <v/>
      </c>
      <c r="X79" s="48" t="str">
        <f t="shared" si="22"/>
        <v/>
      </c>
      <c r="Y79" s="49" t="str">
        <f t="shared" si="23"/>
        <v/>
      </c>
      <c r="Z79" s="49" t="str">
        <f t="shared" si="24"/>
        <v/>
      </c>
      <c r="AA79" s="94">
        <f t="shared" si="5"/>
        <v>0</v>
      </c>
      <c r="AB79" s="160" t="str">
        <f t="shared" si="25"/>
        <v/>
      </c>
      <c r="AC79" s="51" t="str">
        <f t="shared" si="26"/>
        <v/>
      </c>
      <c r="AD79" s="53"/>
      <c r="AE79" s="53"/>
      <c r="AF79" s="53"/>
      <c r="AG79" s="53"/>
      <c r="AH79" s="53"/>
      <c r="AI79" s="53"/>
      <c r="AJ79" s="166"/>
      <c r="AK79" s="53"/>
      <c r="AL79" s="166"/>
      <c r="AM79" s="53"/>
      <c r="AN79" s="8"/>
      <c r="AO79" s="8"/>
      <c r="AP79" s="8"/>
      <c r="AQ79" s="8"/>
      <c r="AR79" s="8"/>
      <c r="AS79" s="8"/>
      <c r="AT79" s="8"/>
      <c r="AU79" s="8"/>
      <c r="AV79" s="10"/>
      <c r="AW79" s="10"/>
      <c r="AX79" s="10"/>
      <c r="AY79" s="4" t="str">
        <f t="shared" si="2"/>
        <v/>
      </c>
      <c r="AZ79" s="4" t="str">
        <f t="shared" si="2"/>
        <v/>
      </c>
      <c r="BA79" s="4" t="str">
        <f t="shared" si="2"/>
        <v/>
      </c>
      <c r="BB79" s="4" t="str">
        <f t="shared" si="2"/>
        <v/>
      </c>
      <c r="BC79" s="4" t="str">
        <f>IF(CD79="○",COUNTIF($AN$17:CD79,"○"),"")</f>
        <v/>
      </c>
      <c r="BD79" s="4" t="str">
        <f>IF(CE79="○",COUNTIF($AO$17:CE79,"○"),"")</f>
        <v/>
      </c>
      <c r="BE79" s="4" t="str">
        <f>IF(CF79="○",COUNTIF($AP$17:CF79,"○"),"")</f>
        <v/>
      </c>
      <c r="BF79" s="4" t="str">
        <f>IF(CK79="○",COUNTIF($AU$17:CK79,"○"),"")</f>
        <v/>
      </c>
      <c r="BG79" s="77"/>
      <c r="BH79" s="77"/>
      <c r="BI79" s="4" t="str">
        <f t="shared" si="3"/>
        <v/>
      </c>
      <c r="BJ79" s="4" t="str">
        <f t="shared" si="3"/>
        <v/>
      </c>
      <c r="BK79" s="4" t="str">
        <f t="shared" si="3"/>
        <v/>
      </c>
      <c r="BL79" s="4" t="str">
        <f t="shared" si="3"/>
        <v/>
      </c>
      <c r="BM79" s="4" t="str">
        <f>IF(CL79="○",COUNTIF($AN$17:CL79,"○"),"")</f>
        <v/>
      </c>
      <c r="BN79" s="4" t="str">
        <f>IF(CM79="○",COUNTIF($AO$17:CM79,"○"),"")</f>
        <v/>
      </c>
      <c r="BO79" s="4" t="str">
        <f>IF(CN79="○",COUNTIF($AP$17:CN79,"○"),"")</f>
        <v/>
      </c>
      <c r="BP79" s="4" t="str">
        <f>IF(DI79="○",COUNTIF($AU$17:DI79,"○"),"")</f>
        <v/>
      </c>
      <c r="BQ79" s="77"/>
      <c r="BR79" s="77"/>
      <c r="BS79" s="4"/>
      <c r="BT79" s="10"/>
      <c r="BU79" s="10"/>
      <c r="BV79" s="10"/>
      <c r="BW79" s="10"/>
      <c r="BX79" s="10"/>
      <c r="BY79" s="18"/>
      <c r="BZ79" s="10"/>
      <c r="CA79" s="10"/>
      <c r="CB79" s="10"/>
      <c r="CC79" s="10"/>
      <c r="CD79" s="10"/>
      <c r="CE79" s="10"/>
      <c r="CF79" s="10"/>
    </row>
    <row r="80" spans="1:84" ht="21.95" customHeight="1" thickTop="1" thickBot="1" x14ac:dyDescent="0.2">
      <c r="A80" s="4"/>
      <c r="B80" s="4"/>
      <c r="C80" s="4"/>
      <c r="D80" s="4"/>
      <c r="E80" s="45"/>
      <c r="F80" s="45"/>
      <c r="G80" s="45"/>
      <c r="H80" s="45"/>
      <c r="I80" s="77"/>
      <c r="J80" s="77"/>
      <c r="K80" s="4"/>
      <c r="L80" s="4"/>
      <c r="M80" s="4"/>
      <c r="N80" s="4"/>
      <c r="O80" s="46"/>
      <c r="P80" s="46"/>
      <c r="Q80" s="46"/>
      <c r="R80" s="46"/>
      <c r="S80" s="77"/>
      <c r="T80" s="77"/>
      <c r="U80" s="10"/>
      <c r="V80" s="50">
        <f t="shared" si="21"/>
        <v>24</v>
      </c>
      <c r="W80" s="120" t="str">
        <f>IF('申込一覧表（男子）'!$B$40=0,"",('申込一覧表（男子）'!$B$40))</f>
        <v/>
      </c>
      <c r="X80" s="48" t="str">
        <f t="shared" si="22"/>
        <v/>
      </c>
      <c r="Y80" s="49" t="str">
        <f t="shared" si="23"/>
        <v/>
      </c>
      <c r="Z80" s="49" t="str">
        <f t="shared" si="24"/>
        <v/>
      </c>
      <c r="AA80" s="94">
        <f t="shared" si="5"/>
        <v>0</v>
      </c>
      <c r="AB80" s="160" t="str">
        <f t="shared" si="25"/>
        <v/>
      </c>
      <c r="AC80" s="51" t="str">
        <f t="shared" si="26"/>
        <v/>
      </c>
      <c r="AD80" s="53"/>
      <c r="AE80" s="53"/>
      <c r="AF80" s="53"/>
      <c r="AG80" s="53"/>
      <c r="AH80" s="53"/>
      <c r="AI80" s="53"/>
      <c r="AJ80" s="166"/>
      <c r="AK80" s="53"/>
      <c r="AL80" s="166"/>
      <c r="AM80" s="53"/>
      <c r="AN80" s="8"/>
      <c r="AO80" s="8"/>
      <c r="AP80" s="8"/>
      <c r="AQ80" s="8"/>
      <c r="AR80" s="8"/>
      <c r="AS80" s="8"/>
      <c r="AT80" s="8"/>
      <c r="AU80" s="8"/>
      <c r="AV80" s="10"/>
      <c r="AW80" s="10"/>
      <c r="AX80" s="10"/>
      <c r="AY80" s="4" t="str">
        <f t="shared" si="2"/>
        <v/>
      </c>
      <c r="AZ80" s="4" t="str">
        <f t="shared" si="2"/>
        <v/>
      </c>
      <c r="BA80" s="4" t="str">
        <f t="shared" si="2"/>
        <v/>
      </c>
      <c r="BB80" s="4" t="str">
        <f t="shared" si="2"/>
        <v/>
      </c>
      <c r="BC80" s="4" t="str">
        <f>IF(CD80="○",COUNTIF($AN$17:CD80,"○"),"")</f>
        <v/>
      </c>
      <c r="BD80" s="4" t="str">
        <f>IF(CE80="○",COUNTIF($AO$17:CE80,"○"),"")</f>
        <v/>
      </c>
      <c r="BE80" s="4" t="str">
        <f>IF(CF80="○",COUNTIF($AP$17:CF80,"○"),"")</f>
        <v/>
      </c>
      <c r="BF80" s="4" t="str">
        <f>IF(CK80="○",COUNTIF($AU$17:CK80,"○"),"")</f>
        <v/>
      </c>
      <c r="BG80" s="77"/>
      <c r="BH80" s="77"/>
      <c r="BI80" s="4" t="str">
        <f t="shared" si="3"/>
        <v/>
      </c>
      <c r="BJ80" s="4" t="str">
        <f t="shared" si="3"/>
        <v/>
      </c>
      <c r="BK80" s="4" t="str">
        <f t="shared" si="3"/>
        <v/>
      </c>
      <c r="BL80" s="4" t="str">
        <f t="shared" si="3"/>
        <v/>
      </c>
      <c r="BM80" s="4" t="str">
        <f>IF(CL80="○",COUNTIF($AN$17:CL80,"○"),"")</f>
        <v/>
      </c>
      <c r="BN80" s="4" t="str">
        <f>IF(CM80="○",COUNTIF($AO$17:CM80,"○"),"")</f>
        <v/>
      </c>
      <c r="BO80" s="4" t="str">
        <f>IF(CN80="○",COUNTIF($AP$17:CN80,"○"),"")</f>
        <v/>
      </c>
      <c r="BP80" s="4" t="str">
        <f>IF(DI80="○",COUNTIF($AU$17:DI80,"○"),"")</f>
        <v/>
      </c>
      <c r="BQ80" s="77"/>
      <c r="BR80" s="77"/>
      <c r="BS80" s="4"/>
      <c r="BT80" s="10"/>
      <c r="BU80" s="10"/>
      <c r="BV80" s="10"/>
      <c r="BW80" s="10"/>
      <c r="BX80" s="10"/>
      <c r="BY80" s="37"/>
      <c r="BZ80" s="10"/>
      <c r="CA80" s="10"/>
      <c r="CB80" s="10"/>
      <c r="CC80" s="10"/>
      <c r="CD80" s="10"/>
      <c r="CE80" s="10"/>
      <c r="CF80" s="10"/>
    </row>
    <row r="81" spans="1:84" ht="21.95" customHeight="1" thickTop="1" thickBot="1" x14ac:dyDescent="0.2">
      <c r="A81" s="4"/>
      <c r="B81" s="4"/>
      <c r="C81" s="4"/>
      <c r="D81" s="4"/>
      <c r="E81" s="45"/>
      <c r="F81" s="45"/>
      <c r="G81" s="45"/>
      <c r="H81" s="45"/>
      <c r="I81" s="77"/>
      <c r="J81" s="77"/>
      <c r="K81" s="4"/>
      <c r="L81" s="4"/>
      <c r="M81" s="4"/>
      <c r="N81" s="4"/>
      <c r="O81" s="46"/>
      <c r="P81" s="46"/>
      <c r="Q81" s="46"/>
      <c r="R81" s="46"/>
      <c r="S81" s="77"/>
      <c r="T81" s="77"/>
      <c r="U81" s="10"/>
      <c r="V81" s="50">
        <f t="shared" si="21"/>
        <v>25</v>
      </c>
      <c r="W81" s="120" t="str">
        <f>IF('申込一覧表（男子）'!$B$41=0,"",('申込一覧表（男子）'!$B$41))</f>
        <v/>
      </c>
      <c r="X81" s="48" t="str">
        <f t="shared" si="22"/>
        <v/>
      </c>
      <c r="Y81" s="49" t="str">
        <f t="shared" si="23"/>
        <v/>
      </c>
      <c r="Z81" s="49" t="str">
        <f t="shared" si="24"/>
        <v/>
      </c>
      <c r="AA81" s="94">
        <f t="shared" si="5"/>
        <v>0</v>
      </c>
      <c r="AB81" s="160" t="str">
        <f t="shared" si="25"/>
        <v/>
      </c>
      <c r="AC81" s="51" t="str">
        <f t="shared" si="26"/>
        <v/>
      </c>
      <c r="AD81" s="53"/>
      <c r="AE81" s="53"/>
      <c r="AF81" s="53"/>
      <c r="AG81" s="53"/>
      <c r="AH81" s="53"/>
      <c r="AI81" s="53"/>
      <c r="AJ81" s="166"/>
      <c r="AK81" s="53"/>
      <c r="AL81" s="166"/>
      <c r="AM81" s="53"/>
      <c r="AN81" s="8"/>
      <c r="AO81" s="8"/>
      <c r="AP81" s="8"/>
      <c r="AQ81" s="8"/>
      <c r="AR81" s="8"/>
      <c r="AS81" s="8"/>
      <c r="AT81" s="8"/>
      <c r="AU81" s="8"/>
      <c r="AV81" s="10"/>
      <c r="AW81" s="10"/>
      <c r="AX81" s="10"/>
      <c r="AY81" s="4" t="str">
        <f t="shared" si="2"/>
        <v/>
      </c>
      <c r="AZ81" s="4" t="str">
        <f t="shared" si="2"/>
        <v/>
      </c>
      <c r="BA81" s="4" t="str">
        <f t="shared" si="2"/>
        <v/>
      </c>
      <c r="BB81" s="4" t="str">
        <f t="shared" si="2"/>
        <v/>
      </c>
      <c r="BC81" s="4" t="str">
        <f>IF(CD81="○",COUNTIF($AN$17:CD81,"○"),"")</f>
        <v/>
      </c>
      <c r="BD81" s="4" t="str">
        <f>IF(CE81="○",COUNTIF($AO$17:CE81,"○"),"")</f>
        <v/>
      </c>
      <c r="BE81" s="4" t="str">
        <f>IF(CF81="○",COUNTIF($AP$17:CF81,"○"),"")</f>
        <v/>
      </c>
      <c r="BF81" s="4" t="str">
        <f>IF(CK81="○",COUNTIF($AU$17:CK81,"○"),"")</f>
        <v/>
      </c>
      <c r="BG81" s="77"/>
      <c r="BH81" s="77"/>
      <c r="BI81" s="4" t="str">
        <f t="shared" si="3"/>
        <v/>
      </c>
      <c r="BJ81" s="4" t="str">
        <f t="shared" si="3"/>
        <v/>
      </c>
      <c r="BK81" s="4" t="str">
        <f t="shared" si="3"/>
        <v/>
      </c>
      <c r="BL81" s="4" t="str">
        <f t="shared" si="3"/>
        <v/>
      </c>
      <c r="BM81" s="4" t="str">
        <f>IF(CL81="○",COUNTIF($AN$17:CL81,"○"),"")</f>
        <v/>
      </c>
      <c r="BN81" s="4" t="str">
        <f>IF(CM81="○",COUNTIF($AO$17:CM81,"○"),"")</f>
        <v/>
      </c>
      <c r="BO81" s="4" t="str">
        <f>IF(CN81="○",COUNTIF($AP$17:CN81,"○"),"")</f>
        <v/>
      </c>
      <c r="BP81" s="4" t="str">
        <f>IF(DI81="○",COUNTIF($AU$17:DI81,"○"),"")</f>
        <v/>
      </c>
      <c r="BQ81" s="77"/>
      <c r="BR81" s="77"/>
      <c r="BS81" s="4"/>
      <c r="BT81" s="10"/>
      <c r="BU81" s="10"/>
      <c r="BV81" s="10"/>
      <c r="BW81" s="10"/>
      <c r="BX81" s="10"/>
      <c r="BY81" s="18"/>
      <c r="BZ81" s="10"/>
      <c r="CA81" s="10"/>
      <c r="CB81" s="10"/>
      <c r="CC81" s="10"/>
      <c r="CD81" s="10"/>
      <c r="CE81" s="10"/>
      <c r="CF81" s="10"/>
    </row>
    <row r="82" spans="1:84" ht="21.95" customHeight="1" thickTop="1" thickBot="1" x14ac:dyDescent="0.2">
      <c r="A82" s="4"/>
      <c r="B82" s="4"/>
      <c r="C82" s="4"/>
      <c r="D82" s="4"/>
      <c r="E82" s="45"/>
      <c r="F82" s="45"/>
      <c r="G82" s="45"/>
      <c r="H82" s="45"/>
      <c r="I82" s="77"/>
      <c r="J82" s="77"/>
      <c r="K82" s="4"/>
      <c r="L82" s="4"/>
      <c r="M82" s="4"/>
      <c r="N82" s="4"/>
      <c r="O82" s="46"/>
      <c r="P82" s="46"/>
      <c r="Q82" s="46"/>
      <c r="R82" s="46"/>
      <c r="S82" s="77"/>
      <c r="T82" s="77"/>
      <c r="U82" s="10"/>
      <c r="V82" s="50">
        <f t="shared" si="21"/>
        <v>26</v>
      </c>
      <c r="W82" s="120" t="str">
        <f>IF('申込一覧表（男子）'!$B$42=0,"",('申込一覧表（男子）'!$B$42))</f>
        <v/>
      </c>
      <c r="X82" s="48" t="str">
        <f t="shared" si="22"/>
        <v/>
      </c>
      <c r="Y82" s="49" t="str">
        <f t="shared" si="23"/>
        <v/>
      </c>
      <c r="Z82" s="49" t="str">
        <f t="shared" si="24"/>
        <v/>
      </c>
      <c r="AA82" s="94">
        <f t="shared" ref="AA82:AA145" si="27">$AE$4</f>
        <v>0</v>
      </c>
      <c r="AB82" s="160" t="str">
        <f t="shared" si="25"/>
        <v/>
      </c>
      <c r="AC82" s="51" t="str">
        <f t="shared" si="26"/>
        <v/>
      </c>
      <c r="AD82" s="53"/>
      <c r="AE82" s="53"/>
      <c r="AF82" s="53"/>
      <c r="AG82" s="53"/>
      <c r="AH82" s="53"/>
      <c r="AI82" s="53"/>
      <c r="AJ82" s="166"/>
      <c r="AK82" s="53"/>
      <c r="AL82" s="166"/>
      <c r="AM82" s="53"/>
      <c r="AN82" s="8"/>
      <c r="AO82" s="8"/>
      <c r="AP82" s="8"/>
      <c r="AQ82" s="8"/>
      <c r="AR82" s="8"/>
      <c r="AS82" s="8"/>
      <c r="AT82" s="8"/>
      <c r="AU82" s="8"/>
      <c r="AV82" s="10"/>
      <c r="AW82" s="10"/>
      <c r="AX82" s="10"/>
      <c r="AY82" s="4" t="str">
        <f t="shared" si="2"/>
        <v/>
      </c>
      <c r="AZ82" s="4" t="str">
        <f t="shared" si="2"/>
        <v/>
      </c>
      <c r="BA82" s="4" t="str">
        <f t="shared" si="2"/>
        <v/>
      </c>
      <c r="BB82" s="4" t="str">
        <f t="shared" si="2"/>
        <v/>
      </c>
      <c r="BC82" s="4" t="str">
        <f>IF(CD82="○",COUNTIF($AN$17:CD82,"○"),"")</f>
        <v/>
      </c>
      <c r="BD82" s="4" t="str">
        <f>IF(CE82="○",COUNTIF($AO$17:CE82,"○"),"")</f>
        <v/>
      </c>
      <c r="BE82" s="4" t="str">
        <f>IF(CF82="○",COUNTIF($AP$17:CF82,"○"),"")</f>
        <v/>
      </c>
      <c r="BF82" s="4" t="str">
        <f>IF(CK82="○",COUNTIF($AU$17:CK82,"○"),"")</f>
        <v/>
      </c>
      <c r="BG82" s="77"/>
      <c r="BH82" s="77"/>
      <c r="BI82" s="4" t="str">
        <f t="shared" si="3"/>
        <v/>
      </c>
      <c r="BJ82" s="4" t="str">
        <f t="shared" si="3"/>
        <v/>
      </c>
      <c r="BK82" s="4" t="str">
        <f t="shared" si="3"/>
        <v/>
      </c>
      <c r="BL82" s="4" t="str">
        <f t="shared" si="3"/>
        <v/>
      </c>
      <c r="BM82" s="4" t="str">
        <f>IF(CL82="○",COUNTIF($AN$17:CL82,"○"),"")</f>
        <v/>
      </c>
      <c r="BN82" s="4" t="str">
        <f>IF(CM82="○",COUNTIF($AO$17:CM82,"○"),"")</f>
        <v/>
      </c>
      <c r="BO82" s="4" t="str">
        <f>IF(CN82="○",COUNTIF($AP$17:CN82,"○"),"")</f>
        <v/>
      </c>
      <c r="BP82" s="4" t="str">
        <f>IF(DI82="○",COUNTIF($AU$17:DI82,"○"),"")</f>
        <v/>
      </c>
      <c r="BQ82" s="77"/>
      <c r="BR82" s="77"/>
      <c r="BS82" s="4"/>
      <c r="BT82" s="10"/>
      <c r="BU82" s="10"/>
      <c r="BV82" s="24"/>
      <c r="BW82" s="10"/>
      <c r="BX82" s="10"/>
      <c r="BY82" s="26"/>
      <c r="BZ82" s="4"/>
      <c r="CA82" s="4"/>
      <c r="CB82" s="10"/>
      <c r="CC82" s="10"/>
      <c r="CD82" s="10"/>
      <c r="CE82" s="24"/>
      <c r="CF82" s="10"/>
    </row>
    <row r="83" spans="1:84" ht="21.95" customHeight="1" thickTop="1" thickBot="1" x14ac:dyDescent="0.2">
      <c r="A83" s="4"/>
      <c r="B83" s="4"/>
      <c r="C83" s="4"/>
      <c r="D83" s="4"/>
      <c r="E83" s="45"/>
      <c r="F83" s="45"/>
      <c r="G83" s="45"/>
      <c r="H83" s="45"/>
      <c r="I83" s="77"/>
      <c r="J83" s="77"/>
      <c r="K83" s="4"/>
      <c r="L83" s="4"/>
      <c r="M83" s="4"/>
      <c r="N83" s="4"/>
      <c r="O83" s="46"/>
      <c r="P83" s="46"/>
      <c r="Q83" s="46"/>
      <c r="R83" s="46"/>
      <c r="S83" s="77"/>
      <c r="T83" s="77"/>
      <c r="U83" s="10"/>
      <c r="V83" s="50">
        <f t="shared" si="21"/>
        <v>27</v>
      </c>
      <c r="W83" s="120" t="str">
        <f>IF('申込一覧表（男子）'!$B$43=0,"",('申込一覧表（男子）'!$B$43))</f>
        <v/>
      </c>
      <c r="X83" s="48" t="str">
        <f t="shared" si="22"/>
        <v/>
      </c>
      <c r="Y83" s="49" t="str">
        <f t="shared" si="23"/>
        <v/>
      </c>
      <c r="Z83" s="49" t="str">
        <f t="shared" si="24"/>
        <v/>
      </c>
      <c r="AA83" s="94">
        <f t="shared" si="27"/>
        <v>0</v>
      </c>
      <c r="AB83" s="160" t="str">
        <f t="shared" si="25"/>
        <v/>
      </c>
      <c r="AC83" s="51" t="str">
        <f t="shared" si="26"/>
        <v/>
      </c>
      <c r="AD83" s="53"/>
      <c r="AE83" s="53"/>
      <c r="AF83" s="53"/>
      <c r="AG83" s="53"/>
      <c r="AH83" s="53"/>
      <c r="AI83" s="53"/>
      <c r="AJ83" s="166"/>
      <c r="AK83" s="53"/>
      <c r="AL83" s="166"/>
      <c r="AM83" s="53"/>
      <c r="AN83" s="8"/>
      <c r="AO83" s="8"/>
      <c r="AP83" s="8"/>
      <c r="AQ83" s="8"/>
      <c r="AR83" s="8"/>
      <c r="AS83" s="8"/>
      <c r="AT83" s="8"/>
      <c r="AU83" s="8"/>
      <c r="AV83" s="10"/>
      <c r="AW83" s="10"/>
      <c r="AX83" s="10"/>
      <c r="AY83" s="4" t="str">
        <f t="shared" si="2"/>
        <v/>
      </c>
      <c r="AZ83" s="4" t="str">
        <f t="shared" si="2"/>
        <v/>
      </c>
      <c r="BA83" s="4" t="str">
        <f t="shared" si="2"/>
        <v/>
      </c>
      <c r="BB83" s="4" t="str">
        <f t="shared" si="2"/>
        <v/>
      </c>
      <c r="BC83" s="4" t="str">
        <f>IF(CD83="○",COUNTIF($AN$17:CD83,"○"),"")</f>
        <v/>
      </c>
      <c r="BD83" s="4" t="str">
        <f>IF(CE83="○",COUNTIF($AO$17:CE83,"○"),"")</f>
        <v/>
      </c>
      <c r="BE83" s="4" t="str">
        <f>IF(CF83="○",COUNTIF($AP$17:CF83,"○"),"")</f>
        <v/>
      </c>
      <c r="BF83" s="4" t="str">
        <f>IF(CK83="○",COUNTIF($AU$17:CK83,"○"),"")</f>
        <v/>
      </c>
      <c r="BG83" s="77"/>
      <c r="BH83" s="77"/>
      <c r="BI83" s="4" t="str">
        <f t="shared" si="3"/>
        <v/>
      </c>
      <c r="BJ83" s="4" t="str">
        <f t="shared" si="3"/>
        <v/>
      </c>
      <c r="BK83" s="4" t="str">
        <f t="shared" si="3"/>
        <v/>
      </c>
      <c r="BL83" s="4" t="str">
        <f t="shared" si="3"/>
        <v/>
      </c>
      <c r="BM83" s="4" t="str">
        <f>IF(CL83="○",COUNTIF($AN$17:CL83,"○"),"")</f>
        <v/>
      </c>
      <c r="BN83" s="4" t="str">
        <f>IF(CM83="○",COUNTIF($AO$17:CM83,"○"),"")</f>
        <v/>
      </c>
      <c r="BO83" s="4" t="str">
        <f>IF(CN83="○",COUNTIF($AP$17:CN83,"○"),"")</f>
        <v/>
      </c>
      <c r="BP83" s="4" t="str">
        <f>IF(DI83="○",COUNTIF($AU$17:DI83,"○"),"")</f>
        <v/>
      </c>
      <c r="BQ83" s="77"/>
      <c r="BR83" s="77"/>
      <c r="BS83" s="4"/>
      <c r="BT83" s="10"/>
      <c r="BU83" s="10"/>
      <c r="BV83" s="10"/>
      <c r="BW83" s="10"/>
      <c r="BX83" s="10"/>
      <c r="BY83" s="26"/>
      <c r="BZ83" s="4"/>
      <c r="CA83" s="4"/>
      <c r="CB83" s="10"/>
      <c r="CC83" s="10"/>
      <c r="CD83" s="10"/>
      <c r="CE83" s="10"/>
      <c r="CF83" s="10"/>
    </row>
    <row r="84" spans="1:84" ht="21.95" customHeight="1" thickTop="1" thickBot="1" x14ac:dyDescent="0.2">
      <c r="A84" s="4"/>
      <c r="B84" s="4"/>
      <c r="C84" s="4"/>
      <c r="D84" s="4"/>
      <c r="E84" s="45"/>
      <c r="F84" s="45"/>
      <c r="G84" s="45"/>
      <c r="H84" s="45"/>
      <c r="I84" s="77"/>
      <c r="J84" s="77"/>
      <c r="K84" s="4"/>
      <c r="L84" s="4"/>
      <c r="M84" s="4"/>
      <c r="N84" s="4"/>
      <c r="O84" s="46"/>
      <c r="P84" s="46"/>
      <c r="Q84" s="46"/>
      <c r="R84" s="46"/>
      <c r="S84" s="77"/>
      <c r="T84" s="77"/>
      <c r="U84" s="10"/>
      <c r="V84" s="50">
        <f t="shared" si="21"/>
        <v>28</v>
      </c>
      <c r="W84" s="120" t="str">
        <f>IF('申込一覧表（男子）'!$B$44=0,"",('申込一覧表（男子）'!$B$44))</f>
        <v/>
      </c>
      <c r="X84" s="48" t="str">
        <f t="shared" si="22"/>
        <v/>
      </c>
      <c r="Y84" s="49" t="str">
        <f t="shared" si="23"/>
        <v/>
      </c>
      <c r="Z84" s="49" t="str">
        <f t="shared" si="24"/>
        <v/>
      </c>
      <c r="AA84" s="94">
        <f t="shared" si="27"/>
        <v>0</v>
      </c>
      <c r="AB84" s="160" t="str">
        <f t="shared" si="25"/>
        <v/>
      </c>
      <c r="AC84" s="51" t="str">
        <f t="shared" si="26"/>
        <v/>
      </c>
      <c r="AD84" s="53"/>
      <c r="AE84" s="53"/>
      <c r="AF84" s="53"/>
      <c r="AG84" s="53"/>
      <c r="AH84" s="53"/>
      <c r="AI84" s="53"/>
      <c r="AJ84" s="166"/>
      <c r="AK84" s="53"/>
      <c r="AL84" s="166"/>
      <c r="AM84" s="53"/>
      <c r="AN84" s="8"/>
      <c r="AO84" s="8"/>
      <c r="AP84" s="8"/>
      <c r="AQ84" s="8"/>
      <c r="AR84" s="8"/>
      <c r="AS84" s="8"/>
      <c r="AT84" s="8"/>
      <c r="AU84" s="8"/>
      <c r="AV84" s="10"/>
      <c r="AW84" s="10"/>
      <c r="AX84" s="10"/>
      <c r="AY84" s="4" t="str">
        <f t="shared" si="2"/>
        <v/>
      </c>
      <c r="AZ84" s="4" t="str">
        <f t="shared" si="2"/>
        <v/>
      </c>
      <c r="BA84" s="4" t="str">
        <f t="shared" si="2"/>
        <v/>
      </c>
      <c r="BB84" s="4" t="str">
        <f t="shared" si="2"/>
        <v/>
      </c>
      <c r="BC84" s="4" t="str">
        <f>IF(CD84="○",COUNTIF($AN$17:CD84,"○"),"")</f>
        <v/>
      </c>
      <c r="BD84" s="4" t="str">
        <f>IF(CE84="○",COUNTIF($AO$17:CE84,"○"),"")</f>
        <v/>
      </c>
      <c r="BE84" s="4" t="str">
        <f>IF(CF84="○",COUNTIF($AP$17:CF84,"○"),"")</f>
        <v/>
      </c>
      <c r="BF84" s="4" t="str">
        <f>IF(CK84="○",COUNTIF($AU$17:CK84,"○"),"")</f>
        <v/>
      </c>
      <c r="BG84" s="77"/>
      <c r="BH84" s="77"/>
      <c r="BI84" s="4" t="str">
        <f t="shared" si="3"/>
        <v/>
      </c>
      <c r="BJ84" s="4" t="str">
        <f t="shared" si="3"/>
        <v/>
      </c>
      <c r="BK84" s="4" t="str">
        <f t="shared" si="3"/>
        <v/>
      </c>
      <c r="BL84" s="4" t="str">
        <f t="shared" si="3"/>
        <v/>
      </c>
      <c r="BM84" s="4" t="str">
        <f>IF(CL84="○",COUNTIF($AN$17:CL84,"○"),"")</f>
        <v/>
      </c>
      <c r="BN84" s="4" t="str">
        <f>IF(CM84="○",COUNTIF($AO$17:CM84,"○"),"")</f>
        <v/>
      </c>
      <c r="BO84" s="4" t="str">
        <f>IF(CN84="○",COUNTIF($AP$17:CN84,"○"),"")</f>
        <v/>
      </c>
      <c r="BP84" s="4" t="str">
        <f>IF(DI84="○",COUNTIF($AU$17:DI84,"○"),"")</f>
        <v/>
      </c>
      <c r="BQ84" s="77"/>
      <c r="BR84" s="77"/>
      <c r="BS84" s="4"/>
      <c r="BT84" s="10"/>
      <c r="BU84" s="10"/>
      <c r="BV84" s="10"/>
      <c r="BW84" s="10"/>
      <c r="BX84" s="10"/>
      <c r="BY84" s="26"/>
      <c r="BZ84" s="4"/>
      <c r="CA84" s="4"/>
      <c r="CB84" s="10"/>
      <c r="CC84" s="10"/>
      <c r="CD84" s="10"/>
      <c r="CE84" s="10"/>
      <c r="CF84" s="10"/>
    </row>
    <row r="85" spans="1:84" ht="21.95" customHeight="1" thickTop="1" thickBot="1" x14ac:dyDescent="0.2">
      <c r="A85" s="4"/>
      <c r="B85" s="4"/>
      <c r="C85" s="4"/>
      <c r="D85" s="4"/>
      <c r="E85" s="45"/>
      <c r="F85" s="45"/>
      <c r="G85" s="45"/>
      <c r="H85" s="45"/>
      <c r="I85" s="77"/>
      <c r="J85" s="77"/>
      <c r="K85" s="4"/>
      <c r="L85" s="4"/>
      <c r="M85" s="4"/>
      <c r="N85" s="4"/>
      <c r="O85" s="46"/>
      <c r="P85" s="46"/>
      <c r="Q85" s="46"/>
      <c r="R85" s="46"/>
      <c r="S85" s="77"/>
      <c r="T85" s="77"/>
      <c r="U85" s="10"/>
      <c r="V85" s="50">
        <f t="shared" si="21"/>
        <v>29</v>
      </c>
      <c r="W85" s="120" t="str">
        <f>IF('申込一覧表（男子）'!$B$45=0,"",('申込一覧表（男子）'!$B$45))</f>
        <v/>
      </c>
      <c r="X85" s="48" t="str">
        <f t="shared" si="22"/>
        <v/>
      </c>
      <c r="Y85" s="49" t="str">
        <f t="shared" si="23"/>
        <v/>
      </c>
      <c r="Z85" s="49" t="str">
        <f t="shared" si="24"/>
        <v/>
      </c>
      <c r="AA85" s="94">
        <f t="shared" si="27"/>
        <v>0</v>
      </c>
      <c r="AB85" s="160" t="str">
        <f t="shared" si="25"/>
        <v/>
      </c>
      <c r="AC85" s="51" t="str">
        <f t="shared" si="26"/>
        <v/>
      </c>
      <c r="AD85" s="53"/>
      <c r="AE85" s="53"/>
      <c r="AF85" s="53"/>
      <c r="AG85" s="53"/>
      <c r="AH85" s="53"/>
      <c r="AI85" s="53"/>
      <c r="AJ85" s="166"/>
      <c r="AK85" s="53"/>
      <c r="AL85" s="166"/>
      <c r="AM85" s="53"/>
      <c r="AN85" s="8"/>
      <c r="AO85" s="8"/>
      <c r="AP85" s="8"/>
      <c r="AQ85" s="8"/>
      <c r="AR85" s="8"/>
      <c r="AS85" s="8"/>
      <c r="AT85" s="8"/>
      <c r="AU85" s="8"/>
      <c r="AV85" s="10"/>
      <c r="AW85" s="10"/>
      <c r="AX85" s="10"/>
      <c r="AY85" s="4" t="str">
        <f t="shared" si="2"/>
        <v/>
      </c>
      <c r="AZ85" s="4" t="str">
        <f t="shared" si="2"/>
        <v/>
      </c>
      <c r="BA85" s="4" t="str">
        <f t="shared" si="2"/>
        <v/>
      </c>
      <c r="BB85" s="4" t="str">
        <f t="shared" ref="BB85:BB158" si="28">BF85</f>
        <v/>
      </c>
      <c r="BC85" s="4" t="str">
        <f>IF(CD85="○",COUNTIF($AN$17:CD85,"○"),"")</f>
        <v/>
      </c>
      <c r="BD85" s="4" t="str">
        <f>IF(CE85="○",COUNTIF($AO$17:CE85,"○"),"")</f>
        <v/>
      </c>
      <c r="BE85" s="4" t="str">
        <f>IF(CF85="○",COUNTIF($AP$17:CF85,"○"),"")</f>
        <v/>
      </c>
      <c r="BF85" s="4" t="str">
        <f>IF(CK85="○",COUNTIF($AU$17:CK85,"○"),"")</f>
        <v/>
      </c>
      <c r="BG85" s="77"/>
      <c r="BH85" s="77"/>
      <c r="BI85" s="4" t="str">
        <f t="shared" si="3"/>
        <v/>
      </c>
      <c r="BJ85" s="4" t="str">
        <f t="shared" si="3"/>
        <v/>
      </c>
      <c r="BK85" s="4" t="str">
        <f t="shared" si="3"/>
        <v/>
      </c>
      <c r="BL85" s="4" t="str">
        <f t="shared" ref="BL85:BL158" si="29">BP85</f>
        <v/>
      </c>
      <c r="BM85" s="4" t="str">
        <f>IF(CL85="○",COUNTIF($AN$17:CL85,"○"),"")</f>
        <v/>
      </c>
      <c r="BN85" s="4" t="str">
        <f>IF(CM85="○",COUNTIF($AO$17:CM85,"○"),"")</f>
        <v/>
      </c>
      <c r="BO85" s="4" t="str">
        <f>IF(CN85="○",COUNTIF($AP$17:CN85,"○"),"")</f>
        <v/>
      </c>
      <c r="BP85" s="4" t="str">
        <f>IF(DI85="○",COUNTIF($AU$17:DI85,"○"),"")</f>
        <v/>
      </c>
      <c r="BQ85" s="77"/>
      <c r="BR85" s="77"/>
      <c r="BS85" s="4"/>
      <c r="BT85" s="10"/>
      <c r="BU85" s="10"/>
      <c r="BV85" s="10"/>
      <c r="BW85" s="10"/>
      <c r="BX85" s="10"/>
      <c r="BY85" s="26"/>
      <c r="BZ85" s="4"/>
      <c r="CA85" s="4"/>
      <c r="CB85" s="10"/>
      <c r="CC85" s="10"/>
      <c r="CD85" s="10"/>
      <c r="CE85" s="10"/>
      <c r="CF85" s="10"/>
    </row>
    <row r="86" spans="1:84" ht="21.95" customHeight="1" thickTop="1" thickBot="1" x14ac:dyDescent="0.2">
      <c r="A86" s="4"/>
      <c r="B86" s="4"/>
      <c r="C86" s="4"/>
      <c r="D86" s="4"/>
      <c r="E86" s="45"/>
      <c r="F86" s="45"/>
      <c r="G86" s="45"/>
      <c r="H86" s="45"/>
      <c r="I86" s="77"/>
      <c r="J86" s="77"/>
      <c r="K86" s="4"/>
      <c r="L86" s="4"/>
      <c r="M86" s="4"/>
      <c r="N86" s="4"/>
      <c r="O86" s="46"/>
      <c r="P86" s="46"/>
      <c r="Q86" s="46"/>
      <c r="R86" s="46"/>
      <c r="S86" s="77"/>
      <c r="T86" s="77"/>
      <c r="U86" s="10"/>
      <c r="V86" s="50">
        <f t="shared" si="21"/>
        <v>30</v>
      </c>
      <c r="W86" s="120" t="str">
        <f>IF('申込一覧表（男子）'!$B$46=0,"",('申込一覧表（男子）'!$B$46))</f>
        <v/>
      </c>
      <c r="X86" s="48" t="str">
        <f t="shared" si="22"/>
        <v/>
      </c>
      <c r="Y86" s="49" t="str">
        <f t="shared" si="23"/>
        <v/>
      </c>
      <c r="Z86" s="49" t="str">
        <f t="shared" si="24"/>
        <v/>
      </c>
      <c r="AA86" s="94">
        <f t="shared" si="27"/>
        <v>0</v>
      </c>
      <c r="AB86" s="160" t="str">
        <f t="shared" si="25"/>
        <v/>
      </c>
      <c r="AC86" s="51" t="str">
        <f t="shared" si="26"/>
        <v/>
      </c>
      <c r="AD86" s="53"/>
      <c r="AE86" s="53"/>
      <c r="AF86" s="53"/>
      <c r="AG86" s="53"/>
      <c r="AH86" s="53"/>
      <c r="AI86" s="53"/>
      <c r="AJ86" s="166"/>
      <c r="AK86" s="53"/>
      <c r="AL86" s="166"/>
      <c r="AM86" s="53"/>
      <c r="AN86" s="8"/>
      <c r="AO86" s="8"/>
      <c r="AP86" s="8"/>
      <c r="AQ86" s="8"/>
      <c r="AR86" s="8"/>
      <c r="AS86" s="8"/>
      <c r="AT86" s="8"/>
      <c r="AU86" s="8"/>
      <c r="AV86" s="10"/>
      <c r="AW86" s="10"/>
      <c r="AX86" s="10"/>
      <c r="AY86" s="4" t="str">
        <f t="shared" ref="AY86:BB136" si="30">BC86</f>
        <v/>
      </c>
      <c r="AZ86" s="4" t="str">
        <f t="shared" si="30"/>
        <v/>
      </c>
      <c r="BA86" s="4" t="str">
        <f t="shared" si="30"/>
        <v/>
      </c>
      <c r="BB86" s="4" t="str">
        <f t="shared" si="28"/>
        <v/>
      </c>
      <c r="BC86" s="4" t="str">
        <f>IF(CD86="○",COUNTIF($AN$17:CD86,"○"),"")</f>
        <v/>
      </c>
      <c r="BD86" s="4" t="str">
        <f>IF(CE86="○",COUNTIF($AO$17:CE86,"○"),"")</f>
        <v/>
      </c>
      <c r="BE86" s="4" t="str">
        <f>IF(CF86="○",COUNTIF($AP$17:CF86,"○"),"")</f>
        <v/>
      </c>
      <c r="BF86" s="4" t="str">
        <f>IF(CK86="○",COUNTIF($AU$17:CK86,"○"),"")</f>
        <v/>
      </c>
      <c r="BG86" s="77"/>
      <c r="BH86" s="77"/>
      <c r="BI86" s="4" t="str">
        <f t="shared" ref="BI86:BL136" si="31">BM86</f>
        <v/>
      </c>
      <c r="BJ86" s="4" t="str">
        <f t="shared" si="31"/>
        <v/>
      </c>
      <c r="BK86" s="4" t="str">
        <f t="shared" si="31"/>
        <v/>
      </c>
      <c r="BL86" s="4" t="str">
        <f t="shared" si="29"/>
        <v/>
      </c>
      <c r="BM86" s="4" t="str">
        <f>IF(CL86="○",COUNTIF($AN$17:CL86,"○"),"")</f>
        <v/>
      </c>
      <c r="BN86" s="4" t="str">
        <f>IF(CM86="○",COUNTIF($AO$17:CM86,"○"),"")</f>
        <v/>
      </c>
      <c r="BO86" s="4" t="str">
        <f>IF(CN86="○",COUNTIF($AP$17:CN86,"○"),"")</f>
        <v/>
      </c>
      <c r="BP86" s="4" t="str">
        <f>IF(DI86="○",COUNTIF($AU$17:DI86,"○"),"")</f>
        <v/>
      </c>
      <c r="BQ86" s="77"/>
      <c r="BR86" s="77"/>
      <c r="BS86" s="4"/>
      <c r="BT86" s="10"/>
      <c r="BU86" s="10"/>
      <c r="BV86" s="24"/>
      <c r="BW86" s="10"/>
      <c r="BX86" s="10"/>
      <c r="BY86" s="26"/>
      <c r="BZ86" s="4"/>
      <c r="CA86" s="4"/>
      <c r="CB86" s="10"/>
      <c r="CC86" s="10"/>
      <c r="CD86" s="10"/>
      <c r="CE86" s="24"/>
      <c r="CF86" s="10"/>
    </row>
    <row r="87" spans="1:84" ht="21.95" customHeight="1" thickTop="1" thickBot="1" x14ac:dyDescent="0.2">
      <c r="A87" s="4"/>
      <c r="B87" s="4"/>
      <c r="C87" s="4"/>
      <c r="D87" s="4"/>
      <c r="E87" s="45"/>
      <c r="F87" s="45"/>
      <c r="G87" s="45"/>
      <c r="H87" s="45"/>
      <c r="I87" s="77"/>
      <c r="J87" s="77"/>
      <c r="K87" s="4"/>
      <c r="L87" s="4"/>
      <c r="M87" s="4"/>
      <c r="N87" s="4"/>
      <c r="O87" s="46"/>
      <c r="P87" s="46"/>
      <c r="Q87" s="46"/>
      <c r="R87" s="46"/>
      <c r="S87" s="77"/>
      <c r="T87" s="77"/>
      <c r="U87" s="10"/>
      <c r="V87" s="50">
        <f t="shared" si="21"/>
        <v>31</v>
      </c>
      <c r="W87" s="120" t="str">
        <f>IF('申込一覧表（男子）'!$B$47=0,"",('申込一覧表（男子）'!$B$47))</f>
        <v/>
      </c>
      <c r="X87" s="48" t="str">
        <f t="shared" si="22"/>
        <v/>
      </c>
      <c r="Y87" s="49" t="str">
        <f t="shared" si="23"/>
        <v/>
      </c>
      <c r="Z87" s="49" t="str">
        <f t="shared" si="24"/>
        <v/>
      </c>
      <c r="AA87" s="94">
        <f t="shared" si="27"/>
        <v>0</v>
      </c>
      <c r="AB87" s="160" t="str">
        <f t="shared" si="25"/>
        <v/>
      </c>
      <c r="AC87" s="51" t="str">
        <f t="shared" si="26"/>
        <v/>
      </c>
      <c r="AD87" s="53"/>
      <c r="AE87" s="53"/>
      <c r="AF87" s="53"/>
      <c r="AG87" s="53"/>
      <c r="AH87" s="53"/>
      <c r="AI87" s="53"/>
      <c r="AJ87" s="166"/>
      <c r="AK87" s="53"/>
      <c r="AL87" s="166"/>
      <c r="AM87" s="53"/>
      <c r="AN87" s="8"/>
      <c r="AO87" s="8"/>
      <c r="AP87" s="8"/>
      <c r="AQ87" s="8"/>
      <c r="AR87" s="8"/>
      <c r="AS87" s="8"/>
      <c r="AT87" s="8"/>
      <c r="AU87" s="8"/>
      <c r="AV87" s="10"/>
      <c r="AW87" s="10"/>
      <c r="AX87" s="10"/>
      <c r="AY87" s="4" t="str">
        <f t="shared" si="30"/>
        <v/>
      </c>
      <c r="AZ87" s="4" t="str">
        <f t="shared" si="30"/>
        <v/>
      </c>
      <c r="BA87" s="4" t="str">
        <f t="shared" si="30"/>
        <v/>
      </c>
      <c r="BB87" s="4" t="str">
        <f t="shared" si="28"/>
        <v/>
      </c>
      <c r="BC87" s="4" t="str">
        <f>IF(CD87="○",COUNTIF($AN$17:CD87,"○"),"")</f>
        <v/>
      </c>
      <c r="BD87" s="4" t="str">
        <f>IF(CE87="○",COUNTIF($AO$17:CE87,"○"),"")</f>
        <v/>
      </c>
      <c r="BE87" s="4" t="str">
        <f>IF(CF87="○",COUNTIF($AP$17:CF87,"○"),"")</f>
        <v/>
      </c>
      <c r="BF87" s="4" t="str">
        <f>IF(CK87="○",COUNTIF($AU$17:CK87,"○"),"")</f>
        <v/>
      </c>
      <c r="BG87" s="77"/>
      <c r="BH87" s="77"/>
      <c r="BI87" s="4" t="str">
        <f t="shared" si="31"/>
        <v/>
      </c>
      <c r="BJ87" s="4" t="str">
        <f t="shared" si="31"/>
        <v/>
      </c>
      <c r="BK87" s="4" t="str">
        <f t="shared" si="31"/>
        <v/>
      </c>
      <c r="BL87" s="4" t="str">
        <f t="shared" si="29"/>
        <v/>
      </c>
      <c r="BM87" s="4" t="str">
        <f>IF(CL87="○",COUNTIF($AN$17:CL87,"○"),"")</f>
        <v/>
      </c>
      <c r="BN87" s="4" t="str">
        <f>IF(CM87="○",COUNTIF($AO$17:CM87,"○"),"")</f>
        <v/>
      </c>
      <c r="BO87" s="4" t="str">
        <f>IF(CN87="○",COUNTIF($AP$17:CN87,"○"),"")</f>
        <v/>
      </c>
      <c r="BP87" s="4" t="str">
        <f>IF(DI87="○",COUNTIF($AU$17:DI87,"○"),"")</f>
        <v/>
      </c>
      <c r="BQ87" s="77"/>
      <c r="BR87" s="77"/>
      <c r="BS87" s="4"/>
      <c r="BT87" s="10"/>
      <c r="BU87" s="10"/>
      <c r="BV87" s="10"/>
      <c r="BW87" s="10"/>
      <c r="BX87" s="10"/>
      <c r="BY87" s="26"/>
      <c r="BZ87" s="4"/>
      <c r="CA87" s="4"/>
      <c r="CB87" s="10"/>
      <c r="CC87" s="10"/>
      <c r="CD87" s="10"/>
      <c r="CE87" s="10"/>
      <c r="CF87" s="10"/>
    </row>
    <row r="88" spans="1:84" ht="21.95" customHeight="1" thickTop="1" thickBot="1" x14ac:dyDescent="0.2">
      <c r="A88" s="4"/>
      <c r="B88" s="4"/>
      <c r="C88" s="4"/>
      <c r="D88" s="4"/>
      <c r="E88" s="45"/>
      <c r="F88" s="45"/>
      <c r="G88" s="45"/>
      <c r="H88" s="45"/>
      <c r="I88" s="77"/>
      <c r="J88" s="77"/>
      <c r="K88" s="4"/>
      <c r="L88" s="4"/>
      <c r="M88" s="4"/>
      <c r="N88" s="4"/>
      <c r="O88" s="46"/>
      <c r="P88" s="46"/>
      <c r="Q88" s="46"/>
      <c r="R88" s="46"/>
      <c r="S88" s="77"/>
      <c r="T88" s="77"/>
      <c r="U88" s="10"/>
      <c r="V88" s="50">
        <f t="shared" si="21"/>
        <v>32</v>
      </c>
      <c r="W88" s="120" t="str">
        <f>IF('申込一覧表（男子）'!$B$48=0,"",('申込一覧表（男子）'!$B$48))</f>
        <v/>
      </c>
      <c r="X88" s="48" t="str">
        <f t="shared" si="22"/>
        <v/>
      </c>
      <c r="Y88" s="49" t="str">
        <f t="shared" si="23"/>
        <v/>
      </c>
      <c r="Z88" s="49" t="str">
        <f t="shared" si="24"/>
        <v/>
      </c>
      <c r="AA88" s="94">
        <f t="shared" si="27"/>
        <v>0</v>
      </c>
      <c r="AB88" s="160" t="str">
        <f t="shared" si="25"/>
        <v/>
      </c>
      <c r="AC88" s="51" t="str">
        <f t="shared" si="26"/>
        <v/>
      </c>
      <c r="AD88" s="53"/>
      <c r="AE88" s="53"/>
      <c r="AF88" s="53"/>
      <c r="AG88" s="53"/>
      <c r="AH88" s="53"/>
      <c r="AI88" s="53"/>
      <c r="AJ88" s="166"/>
      <c r="AK88" s="53"/>
      <c r="AL88" s="166"/>
      <c r="AM88" s="53"/>
      <c r="AN88" s="8"/>
      <c r="AO88" s="8"/>
      <c r="AP88" s="8"/>
      <c r="AQ88" s="8"/>
      <c r="AR88" s="8"/>
      <c r="AS88" s="8"/>
      <c r="AT88" s="8"/>
      <c r="AU88" s="8"/>
      <c r="AV88" s="10"/>
      <c r="AW88" s="10"/>
      <c r="AX88" s="10"/>
      <c r="AY88" s="4" t="str">
        <f t="shared" si="30"/>
        <v/>
      </c>
      <c r="AZ88" s="4" t="str">
        <f t="shared" si="30"/>
        <v/>
      </c>
      <c r="BA88" s="4" t="str">
        <f t="shared" si="30"/>
        <v/>
      </c>
      <c r="BB88" s="4" t="str">
        <f t="shared" si="28"/>
        <v/>
      </c>
      <c r="BC88" s="4" t="str">
        <f>IF(CD88="○",COUNTIF($AN$17:CD88,"○"),"")</f>
        <v/>
      </c>
      <c r="BD88" s="4" t="str">
        <f>IF(CE88="○",COUNTIF($AO$17:CE88,"○"),"")</f>
        <v/>
      </c>
      <c r="BE88" s="4" t="str">
        <f>IF(CF88="○",COUNTIF($AP$17:CF88,"○"),"")</f>
        <v/>
      </c>
      <c r="BF88" s="4" t="str">
        <f>IF(CK88="○",COUNTIF($AU$17:CK88,"○"),"")</f>
        <v/>
      </c>
      <c r="BG88" s="77"/>
      <c r="BH88" s="77"/>
      <c r="BI88" s="4" t="str">
        <f t="shared" si="31"/>
        <v/>
      </c>
      <c r="BJ88" s="4" t="str">
        <f t="shared" si="31"/>
        <v/>
      </c>
      <c r="BK88" s="4" t="str">
        <f t="shared" si="31"/>
        <v/>
      </c>
      <c r="BL88" s="4" t="str">
        <f t="shared" si="29"/>
        <v/>
      </c>
      <c r="BM88" s="4" t="str">
        <f>IF(CL88="○",COUNTIF($AN$17:CL88,"○"),"")</f>
        <v/>
      </c>
      <c r="BN88" s="4" t="str">
        <f>IF(CM88="○",COUNTIF($AO$17:CM88,"○"),"")</f>
        <v/>
      </c>
      <c r="BO88" s="4" t="str">
        <f>IF(CN88="○",COUNTIF($AP$17:CN88,"○"),"")</f>
        <v/>
      </c>
      <c r="BP88" s="4" t="str">
        <f>IF(DI88="○",COUNTIF($AU$17:DI88,"○"),"")</f>
        <v/>
      </c>
      <c r="BQ88" s="77"/>
      <c r="BR88" s="77"/>
      <c r="BS88" s="4"/>
      <c r="BT88" s="10"/>
      <c r="BU88" s="10"/>
      <c r="BV88" s="10"/>
      <c r="BW88" s="10"/>
      <c r="BX88" s="10"/>
      <c r="BY88" s="26"/>
      <c r="BZ88" s="4"/>
      <c r="CA88" s="4"/>
      <c r="CB88" s="10"/>
      <c r="CC88" s="10"/>
      <c r="CD88" s="10"/>
      <c r="CE88" s="10"/>
      <c r="CF88" s="10"/>
    </row>
    <row r="89" spans="1:84" ht="21.95" customHeight="1" thickTop="1" thickBot="1" x14ac:dyDescent="0.2">
      <c r="A89" s="4"/>
      <c r="B89" s="4"/>
      <c r="C89" s="4"/>
      <c r="D89" s="4"/>
      <c r="E89" s="45"/>
      <c r="F89" s="45"/>
      <c r="G89" s="45"/>
      <c r="H89" s="45"/>
      <c r="I89" s="77"/>
      <c r="J89" s="77"/>
      <c r="K89" s="4"/>
      <c r="L89" s="4"/>
      <c r="M89" s="4"/>
      <c r="N89" s="4"/>
      <c r="O89" s="46"/>
      <c r="P89" s="46"/>
      <c r="Q89" s="46"/>
      <c r="R89" s="46"/>
      <c r="S89" s="77"/>
      <c r="T89" s="77"/>
      <c r="U89" s="10"/>
      <c r="V89" s="50">
        <f t="shared" ref="V89:V120" si="32">IF($V49="","",$V49)</f>
        <v>33</v>
      </c>
      <c r="W89" s="120" t="str">
        <f>IF('申込一覧表（男子）'!$B$49=0,"",('申込一覧表（男子）'!$B$49))</f>
        <v/>
      </c>
      <c r="X89" s="48" t="str">
        <f t="shared" si="22"/>
        <v/>
      </c>
      <c r="Y89" s="49" t="str">
        <f t="shared" si="23"/>
        <v/>
      </c>
      <c r="Z89" s="49" t="str">
        <f t="shared" si="24"/>
        <v/>
      </c>
      <c r="AA89" s="94">
        <f t="shared" si="27"/>
        <v>0</v>
      </c>
      <c r="AB89" s="160" t="str">
        <f t="shared" si="25"/>
        <v/>
      </c>
      <c r="AC89" s="51" t="str">
        <f t="shared" si="26"/>
        <v/>
      </c>
      <c r="AD89" s="53"/>
      <c r="AE89" s="53"/>
      <c r="AF89" s="53"/>
      <c r="AG89" s="53"/>
      <c r="AH89" s="53"/>
      <c r="AI89" s="53"/>
      <c r="AJ89" s="166"/>
      <c r="AK89" s="53"/>
      <c r="AL89" s="166"/>
      <c r="AM89" s="53"/>
      <c r="AN89" s="8"/>
      <c r="AO89" s="8"/>
      <c r="AP89" s="8"/>
      <c r="AQ89" s="8"/>
      <c r="AR89" s="8"/>
      <c r="AS89" s="8"/>
      <c r="AT89" s="8"/>
      <c r="AU89" s="8"/>
      <c r="AV89" s="10"/>
      <c r="AW89" s="10"/>
      <c r="AX89" s="10"/>
      <c r="AY89" s="4" t="str">
        <f t="shared" si="30"/>
        <v/>
      </c>
      <c r="AZ89" s="4" t="str">
        <f t="shared" si="30"/>
        <v/>
      </c>
      <c r="BA89" s="4" t="str">
        <f t="shared" si="30"/>
        <v/>
      </c>
      <c r="BB89" s="4" t="str">
        <f t="shared" si="30"/>
        <v/>
      </c>
      <c r="BC89" s="4" t="str">
        <f>IF(CD89="○",COUNTIF($AN$17:CD89,"○"),"")</f>
        <v/>
      </c>
      <c r="BD89" s="4" t="str">
        <f>IF(CE89="○",COUNTIF($AO$17:CE89,"○"),"")</f>
        <v/>
      </c>
      <c r="BE89" s="4" t="str">
        <f>IF(CF89="○",COUNTIF($AP$17:CF89,"○"),"")</f>
        <v/>
      </c>
      <c r="BF89" s="4" t="str">
        <f>IF(CK89="○",COUNTIF($AU$17:CK89,"○"),"")</f>
        <v/>
      </c>
      <c r="BG89" s="77"/>
      <c r="BH89" s="77"/>
      <c r="BI89" s="4" t="str">
        <f t="shared" si="31"/>
        <v/>
      </c>
      <c r="BJ89" s="4" t="str">
        <f t="shared" si="31"/>
        <v/>
      </c>
      <c r="BK89" s="4" t="str">
        <f t="shared" si="31"/>
        <v/>
      </c>
      <c r="BL89" s="4" t="str">
        <f t="shared" si="31"/>
        <v/>
      </c>
      <c r="BM89" s="4" t="str">
        <f>IF(CL89="○",COUNTIF($AN$17:CL89,"○"),"")</f>
        <v/>
      </c>
      <c r="BN89" s="4" t="str">
        <f>IF(CM89="○",COUNTIF($AO$17:CM89,"○"),"")</f>
        <v/>
      </c>
      <c r="BO89" s="4" t="str">
        <f>IF(CN89="○",COUNTIF($AP$17:CN89,"○"),"")</f>
        <v/>
      </c>
      <c r="BP89" s="4" t="str">
        <f>IF(DI89="○",COUNTIF($AU$17:DI89,"○"),"")</f>
        <v/>
      </c>
      <c r="BQ89" s="77"/>
      <c r="BR89" s="77"/>
      <c r="BS89" s="4"/>
      <c r="BT89" s="10"/>
      <c r="BU89" s="10"/>
      <c r="BV89" s="10"/>
      <c r="BW89" s="10"/>
      <c r="BX89" s="10"/>
      <c r="BY89" s="26"/>
      <c r="BZ89" s="4"/>
      <c r="CA89" s="4"/>
      <c r="CB89" s="10"/>
      <c r="CC89" s="10"/>
      <c r="CD89" s="10"/>
      <c r="CE89" s="10"/>
      <c r="CF89" s="10"/>
    </row>
    <row r="90" spans="1:84" ht="21.95" customHeight="1" thickTop="1" thickBot="1" x14ac:dyDescent="0.2">
      <c r="A90" s="4"/>
      <c r="B90" s="4"/>
      <c r="C90" s="4"/>
      <c r="D90" s="4"/>
      <c r="E90" s="45"/>
      <c r="F90" s="45"/>
      <c r="G90" s="45"/>
      <c r="H90" s="45"/>
      <c r="I90" s="77"/>
      <c r="J90" s="77"/>
      <c r="K90" s="4"/>
      <c r="L90" s="4"/>
      <c r="M90" s="4"/>
      <c r="N90" s="4"/>
      <c r="O90" s="46"/>
      <c r="P90" s="46"/>
      <c r="Q90" s="46"/>
      <c r="R90" s="46"/>
      <c r="S90" s="77"/>
      <c r="T90" s="77"/>
      <c r="U90" s="10"/>
      <c r="V90" s="50">
        <f t="shared" si="32"/>
        <v>34</v>
      </c>
      <c r="W90" s="120" t="str">
        <f>IF('申込一覧表（男子）'!$B$50=0,"",('申込一覧表（男子）'!$B$50))</f>
        <v/>
      </c>
      <c r="X90" s="48" t="str">
        <f t="shared" si="22"/>
        <v/>
      </c>
      <c r="Y90" s="49" t="str">
        <f t="shared" si="23"/>
        <v/>
      </c>
      <c r="Z90" s="49" t="str">
        <f t="shared" si="24"/>
        <v/>
      </c>
      <c r="AA90" s="94">
        <f t="shared" si="27"/>
        <v>0</v>
      </c>
      <c r="AB90" s="160" t="str">
        <f t="shared" si="25"/>
        <v/>
      </c>
      <c r="AC90" s="51" t="str">
        <f t="shared" si="26"/>
        <v/>
      </c>
      <c r="AD90" s="53"/>
      <c r="AE90" s="53"/>
      <c r="AF90" s="53"/>
      <c r="AG90" s="53"/>
      <c r="AH90" s="53"/>
      <c r="AI90" s="53"/>
      <c r="AJ90" s="166"/>
      <c r="AK90" s="53"/>
      <c r="AL90" s="166"/>
      <c r="AM90" s="53"/>
      <c r="AN90" s="8"/>
      <c r="AO90" s="8"/>
      <c r="AP90" s="8"/>
      <c r="AQ90" s="8"/>
      <c r="AR90" s="8"/>
      <c r="AS90" s="8"/>
      <c r="AT90" s="8"/>
      <c r="AU90" s="8"/>
      <c r="AV90" s="10"/>
      <c r="AW90" s="10"/>
      <c r="AX90" s="10"/>
      <c r="AY90" s="4" t="str">
        <f t="shared" si="30"/>
        <v/>
      </c>
      <c r="AZ90" s="4" t="str">
        <f t="shared" si="30"/>
        <v/>
      </c>
      <c r="BA90" s="4" t="str">
        <f t="shared" si="30"/>
        <v/>
      </c>
      <c r="BB90" s="4" t="str">
        <f t="shared" si="30"/>
        <v/>
      </c>
      <c r="BC90" s="4" t="str">
        <f>IF(CD90="○",COUNTIF($AN$17:CD90,"○"),"")</f>
        <v/>
      </c>
      <c r="BD90" s="4" t="str">
        <f>IF(CE90="○",COUNTIF($AO$17:CE90,"○"),"")</f>
        <v/>
      </c>
      <c r="BE90" s="4" t="str">
        <f>IF(CF90="○",COUNTIF($AP$17:CF90,"○"),"")</f>
        <v/>
      </c>
      <c r="BF90" s="4" t="str">
        <f>IF(CK90="○",COUNTIF($AU$17:CK90,"○"),"")</f>
        <v/>
      </c>
      <c r="BG90" s="77"/>
      <c r="BH90" s="77"/>
      <c r="BI90" s="4" t="str">
        <f t="shared" si="31"/>
        <v/>
      </c>
      <c r="BJ90" s="4" t="str">
        <f t="shared" si="31"/>
        <v/>
      </c>
      <c r="BK90" s="4" t="str">
        <f t="shared" si="31"/>
        <v/>
      </c>
      <c r="BL90" s="4" t="str">
        <f t="shared" si="31"/>
        <v/>
      </c>
      <c r="BM90" s="4" t="str">
        <f>IF(CL90="○",COUNTIF($AN$17:CL90,"○"),"")</f>
        <v/>
      </c>
      <c r="BN90" s="4" t="str">
        <f>IF(CM90="○",COUNTIF($AO$17:CM90,"○"),"")</f>
        <v/>
      </c>
      <c r="BO90" s="4" t="str">
        <f>IF(CN90="○",COUNTIF($AP$17:CN90,"○"),"")</f>
        <v/>
      </c>
      <c r="BP90" s="4" t="str">
        <f>IF(DI90="○",COUNTIF($AU$17:DI90,"○"),"")</f>
        <v/>
      </c>
      <c r="BQ90" s="77"/>
      <c r="BR90" s="77"/>
      <c r="BS90" s="4"/>
      <c r="BT90" s="10"/>
      <c r="BU90" s="10"/>
      <c r="BV90" s="10"/>
      <c r="BW90" s="10"/>
      <c r="BX90" s="10"/>
      <c r="BY90" s="26"/>
      <c r="BZ90" s="4"/>
      <c r="CA90" s="4"/>
      <c r="CB90" s="10"/>
      <c r="CC90" s="10"/>
      <c r="CD90" s="10"/>
      <c r="CE90" s="10"/>
      <c r="CF90" s="10"/>
    </row>
    <row r="91" spans="1:84" ht="21.95" customHeight="1" thickTop="1" thickBot="1" x14ac:dyDescent="0.2">
      <c r="A91" s="4"/>
      <c r="B91" s="4"/>
      <c r="C91" s="4"/>
      <c r="D91" s="4"/>
      <c r="E91" s="45"/>
      <c r="F91" s="45"/>
      <c r="G91" s="45"/>
      <c r="H91" s="45"/>
      <c r="I91" s="77"/>
      <c r="J91" s="77"/>
      <c r="K91" s="4"/>
      <c r="L91" s="4"/>
      <c r="M91" s="4"/>
      <c r="N91" s="4"/>
      <c r="O91" s="46"/>
      <c r="P91" s="46"/>
      <c r="Q91" s="46"/>
      <c r="R91" s="46"/>
      <c r="S91" s="77"/>
      <c r="T91" s="77"/>
      <c r="U91" s="10"/>
      <c r="V91" s="50">
        <f t="shared" si="32"/>
        <v>35</v>
      </c>
      <c r="W91" s="120" t="str">
        <f>IF('申込一覧表（男子）'!$B$51=0,"",('申込一覧表（男子）'!$B$51))</f>
        <v/>
      </c>
      <c r="X91" s="48" t="str">
        <f t="shared" si="22"/>
        <v/>
      </c>
      <c r="Y91" s="49" t="str">
        <f t="shared" si="23"/>
        <v/>
      </c>
      <c r="Z91" s="49" t="str">
        <f t="shared" si="24"/>
        <v/>
      </c>
      <c r="AA91" s="94">
        <f t="shared" si="27"/>
        <v>0</v>
      </c>
      <c r="AB91" s="160" t="str">
        <f t="shared" si="25"/>
        <v/>
      </c>
      <c r="AC91" s="51" t="str">
        <f t="shared" si="26"/>
        <v/>
      </c>
      <c r="AD91" s="53"/>
      <c r="AE91" s="53"/>
      <c r="AF91" s="53"/>
      <c r="AG91" s="53"/>
      <c r="AH91" s="53"/>
      <c r="AI91" s="53"/>
      <c r="AJ91" s="166"/>
      <c r="AK91" s="53"/>
      <c r="AL91" s="166"/>
      <c r="AM91" s="53"/>
      <c r="AN91" s="8"/>
      <c r="AO91" s="8"/>
      <c r="AP91" s="8"/>
      <c r="AQ91" s="8"/>
      <c r="AR91" s="8"/>
      <c r="AS91" s="8"/>
      <c r="AT91" s="8"/>
      <c r="AU91" s="8"/>
      <c r="AV91" s="10"/>
      <c r="AW91" s="10"/>
      <c r="AX91" s="10"/>
      <c r="AY91" s="4" t="str">
        <f t="shared" ref="AY91:AY93" si="33">BC91</f>
        <v/>
      </c>
      <c r="AZ91" s="4" t="str">
        <f t="shared" ref="AZ91:AZ93" si="34">BD91</f>
        <v/>
      </c>
      <c r="BA91" s="4" t="str">
        <f t="shared" ref="BA91:BA93" si="35">BE91</f>
        <v/>
      </c>
      <c r="BB91" s="4" t="str">
        <f t="shared" si="30"/>
        <v/>
      </c>
      <c r="BC91" s="4" t="str">
        <f>IF(CD91="○",COUNTIF($AN$17:CD91,"○"),"")</f>
        <v/>
      </c>
      <c r="BD91" s="4" t="str">
        <f>IF(CE91="○",COUNTIF($AO$17:CE91,"○"),"")</f>
        <v/>
      </c>
      <c r="BE91" s="4" t="str">
        <f>IF(CF91="○",COUNTIF($AP$17:CF91,"○"),"")</f>
        <v/>
      </c>
      <c r="BF91" s="4" t="str">
        <f>IF(CK91="○",COUNTIF($AU$17:CK91,"○"),"")</f>
        <v/>
      </c>
      <c r="BG91" s="77"/>
      <c r="BH91" s="77"/>
      <c r="BI91" s="4" t="str">
        <f t="shared" ref="BI91:BI93" si="36">BM91</f>
        <v/>
      </c>
      <c r="BJ91" s="4" t="str">
        <f t="shared" ref="BJ91:BJ93" si="37">BN91</f>
        <v/>
      </c>
      <c r="BK91" s="4" t="str">
        <f t="shared" ref="BK91:BK93" si="38">BO91</f>
        <v/>
      </c>
      <c r="BL91" s="4" t="str">
        <f t="shared" si="31"/>
        <v/>
      </c>
      <c r="BM91" s="4" t="str">
        <f>IF(CL91="○",COUNTIF($AN$17:CL91,"○"),"")</f>
        <v/>
      </c>
      <c r="BN91" s="4" t="str">
        <f>IF(CM91="○",COUNTIF($AO$17:CM91,"○"),"")</f>
        <v/>
      </c>
      <c r="BO91" s="4" t="str">
        <f>IF(CN91="○",COUNTIF($AP$17:CN91,"○"),"")</f>
        <v/>
      </c>
      <c r="BP91" s="4" t="str">
        <f>IF(DI91="○",COUNTIF($AU$17:DI91,"○"),"")</f>
        <v/>
      </c>
      <c r="BQ91" s="77"/>
      <c r="BR91" s="77"/>
      <c r="BS91" s="4"/>
      <c r="BT91" s="10"/>
      <c r="BU91" s="10"/>
      <c r="BV91" s="24"/>
      <c r="BW91" s="10"/>
      <c r="BX91" s="10"/>
      <c r="BY91" s="26"/>
      <c r="BZ91" s="4"/>
      <c r="CA91" s="4"/>
      <c r="CB91" s="10"/>
      <c r="CC91" s="10"/>
      <c r="CD91" s="10"/>
      <c r="CE91" s="24"/>
      <c r="CF91" s="10"/>
    </row>
    <row r="92" spans="1:84" ht="21.95" customHeight="1" thickTop="1" thickBot="1" x14ac:dyDescent="0.2">
      <c r="A92" s="4"/>
      <c r="B92" s="4"/>
      <c r="C92" s="4"/>
      <c r="D92" s="4"/>
      <c r="E92" s="45"/>
      <c r="F92" s="45"/>
      <c r="G92" s="45"/>
      <c r="H92" s="45"/>
      <c r="I92" s="77"/>
      <c r="J92" s="77"/>
      <c r="K92" s="4"/>
      <c r="L92" s="4"/>
      <c r="M92" s="4"/>
      <c r="N92" s="4"/>
      <c r="O92" s="46"/>
      <c r="P92" s="46"/>
      <c r="Q92" s="46"/>
      <c r="R92" s="46"/>
      <c r="S92" s="77"/>
      <c r="T92" s="77"/>
      <c r="U92" s="10"/>
      <c r="V92" s="50">
        <f t="shared" si="32"/>
        <v>36</v>
      </c>
      <c r="W92" s="120" t="str">
        <f>IF('申込一覧表（男子）'!$B$52=0,"",('申込一覧表（男子）'!$B$52))</f>
        <v/>
      </c>
      <c r="X92" s="48" t="str">
        <f t="shared" si="22"/>
        <v/>
      </c>
      <c r="Y92" s="49" t="str">
        <f t="shared" si="23"/>
        <v/>
      </c>
      <c r="Z92" s="49" t="str">
        <f t="shared" si="24"/>
        <v/>
      </c>
      <c r="AA92" s="94">
        <f t="shared" si="27"/>
        <v>0</v>
      </c>
      <c r="AB92" s="160" t="str">
        <f t="shared" si="25"/>
        <v/>
      </c>
      <c r="AC92" s="51" t="str">
        <f t="shared" si="26"/>
        <v/>
      </c>
      <c r="AD92" s="53"/>
      <c r="AE92" s="53"/>
      <c r="AF92" s="53"/>
      <c r="AG92" s="53"/>
      <c r="AH92" s="53"/>
      <c r="AI92" s="53"/>
      <c r="AJ92" s="166"/>
      <c r="AK92" s="53"/>
      <c r="AL92" s="166"/>
      <c r="AM92" s="53"/>
      <c r="AN92" s="8"/>
      <c r="AO92" s="8"/>
      <c r="AP92" s="8"/>
      <c r="AQ92" s="8"/>
      <c r="AR92" s="8"/>
      <c r="AS92" s="8"/>
      <c r="AT92" s="8"/>
      <c r="AU92" s="8"/>
      <c r="AV92" s="10"/>
      <c r="AW92" s="10"/>
      <c r="AX92" s="10"/>
      <c r="AY92" s="4" t="str">
        <f t="shared" si="33"/>
        <v/>
      </c>
      <c r="AZ92" s="4" t="str">
        <f t="shared" si="34"/>
        <v/>
      </c>
      <c r="BA92" s="4" t="str">
        <f t="shared" si="35"/>
        <v/>
      </c>
      <c r="BB92" s="4" t="str">
        <f t="shared" si="30"/>
        <v/>
      </c>
      <c r="BC92" s="4" t="str">
        <f>IF(CD92="○",COUNTIF($AN$17:CD92,"○"),"")</f>
        <v/>
      </c>
      <c r="BD92" s="4" t="str">
        <f>IF(CE92="○",COUNTIF($AO$17:CE92,"○"),"")</f>
        <v/>
      </c>
      <c r="BE92" s="4" t="str">
        <f>IF(CF92="○",COUNTIF($AP$17:CF92,"○"),"")</f>
        <v/>
      </c>
      <c r="BF92" s="4" t="str">
        <f>IF(CK92="○",COUNTIF($AU$17:CK92,"○"),"")</f>
        <v/>
      </c>
      <c r="BG92" s="77"/>
      <c r="BH92" s="77"/>
      <c r="BI92" s="4" t="str">
        <f t="shared" si="36"/>
        <v/>
      </c>
      <c r="BJ92" s="4" t="str">
        <f t="shared" si="37"/>
        <v/>
      </c>
      <c r="BK92" s="4" t="str">
        <f t="shared" si="38"/>
        <v/>
      </c>
      <c r="BL92" s="4" t="str">
        <f t="shared" si="31"/>
        <v/>
      </c>
      <c r="BM92" s="4" t="str">
        <f>IF(CL92="○",COUNTIF($AN$17:CL92,"○"),"")</f>
        <v/>
      </c>
      <c r="BN92" s="4" t="str">
        <f>IF(CM92="○",COUNTIF($AO$17:CM92,"○"),"")</f>
        <v/>
      </c>
      <c r="BO92" s="4" t="str">
        <f>IF(CN92="○",COUNTIF($AP$17:CN92,"○"),"")</f>
        <v/>
      </c>
      <c r="BP92" s="4" t="str">
        <f>IF(DI92="○",COUNTIF($AU$17:DI92,"○"),"")</f>
        <v/>
      </c>
      <c r="BQ92" s="77"/>
      <c r="BR92" s="77"/>
      <c r="BS92" s="4"/>
      <c r="BT92" s="10"/>
      <c r="BU92" s="10"/>
      <c r="BV92" s="10"/>
      <c r="BW92" s="10"/>
      <c r="BX92" s="10"/>
      <c r="BY92" s="26"/>
      <c r="BZ92" s="4"/>
      <c r="CA92" s="4"/>
      <c r="CB92" s="10"/>
      <c r="CC92" s="10"/>
      <c r="CD92" s="10"/>
      <c r="CE92" s="10"/>
      <c r="CF92" s="10"/>
    </row>
    <row r="93" spans="1:84" ht="21.95" customHeight="1" thickTop="1" thickBot="1" x14ac:dyDescent="0.2">
      <c r="A93" s="4"/>
      <c r="B93" s="4"/>
      <c r="C93" s="4"/>
      <c r="D93" s="4"/>
      <c r="E93" s="45"/>
      <c r="F93" s="45"/>
      <c r="G93" s="45"/>
      <c r="H93" s="45"/>
      <c r="I93" s="77"/>
      <c r="J93" s="77"/>
      <c r="K93" s="4"/>
      <c r="L93" s="4"/>
      <c r="M93" s="4"/>
      <c r="N93" s="4"/>
      <c r="O93" s="46"/>
      <c r="P93" s="46"/>
      <c r="Q93" s="46"/>
      <c r="R93" s="46"/>
      <c r="S93" s="77"/>
      <c r="T93" s="77"/>
      <c r="U93" s="10"/>
      <c r="V93" s="50">
        <f t="shared" si="32"/>
        <v>37</v>
      </c>
      <c r="W93" s="120" t="str">
        <f>IF('申込一覧表（男子）'!$B$53=0,"",('申込一覧表（男子）'!$B$53))</f>
        <v/>
      </c>
      <c r="X93" s="48" t="str">
        <f t="shared" si="22"/>
        <v/>
      </c>
      <c r="Y93" s="49" t="str">
        <f t="shared" si="23"/>
        <v/>
      </c>
      <c r="Z93" s="49" t="str">
        <f t="shared" si="24"/>
        <v/>
      </c>
      <c r="AA93" s="94">
        <f t="shared" si="27"/>
        <v>0</v>
      </c>
      <c r="AB93" s="160" t="str">
        <f t="shared" si="25"/>
        <v/>
      </c>
      <c r="AC93" s="51" t="str">
        <f t="shared" si="26"/>
        <v/>
      </c>
      <c r="AD93" s="53"/>
      <c r="AE93" s="53"/>
      <c r="AF93" s="53"/>
      <c r="AG93" s="53"/>
      <c r="AH93" s="53"/>
      <c r="AI93" s="53"/>
      <c r="AJ93" s="166"/>
      <c r="AK93" s="53"/>
      <c r="AL93" s="166"/>
      <c r="AM93" s="53"/>
      <c r="AN93" s="8"/>
      <c r="AO93" s="8"/>
      <c r="AP93" s="8"/>
      <c r="AQ93" s="8"/>
      <c r="AR93" s="8"/>
      <c r="AS93" s="8"/>
      <c r="AT93" s="8"/>
      <c r="AU93" s="8"/>
      <c r="AV93" s="10"/>
      <c r="AW93" s="10"/>
      <c r="AX93" s="10"/>
      <c r="AY93" s="4" t="str">
        <f t="shared" si="33"/>
        <v/>
      </c>
      <c r="AZ93" s="4" t="str">
        <f t="shared" si="34"/>
        <v/>
      </c>
      <c r="BA93" s="4" t="str">
        <f t="shared" si="35"/>
        <v/>
      </c>
      <c r="BB93" s="4" t="str">
        <f t="shared" si="30"/>
        <v/>
      </c>
      <c r="BC93" s="4" t="str">
        <f>IF(CD93="○",COUNTIF($AN$17:CD93,"○"),"")</f>
        <v/>
      </c>
      <c r="BD93" s="4" t="str">
        <f>IF(CE93="○",COUNTIF($AO$17:CE93,"○"),"")</f>
        <v/>
      </c>
      <c r="BE93" s="4" t="str">
        <f>IF(CF93="○",COUNTIF($AP$17:CF93,"○"),"")</f>
        <v/>
      </c>
      <c r="BF93" s="4" t="str">
        <f>IF(CK93="○",COUNTIF($AU$17:CK93,"○"),"")</f>
        <v/>
      </c>
      <c r="BG93" s="77"/>
      <c r="BH93" s="77"/>
      <c r="BI93" s="4" t="str">
        <f t="shared" si="36"/>
        <v/>
      </c>
      <c r="BJ93" s="4" t="str">
        <f t="shared" si="37"/>
        <v/>
      </c>
      <c r="BK93" s="4" t="str">
        <f t="shared" si="38"/>
        <v/>
      </c>
      <c r="BL93" s="4" t="str">
        <f t="shared" si="31"/>
        <v/>
      </c>
      <c r="BM93" s="4" t="str">
        <f>IF(CL93="○",COUNTIF($AN$17:CL93,"○"),"")</f>
        <v/>
      </c>
      <c r="BN93" s="4" t="str">
        <f>IF(CM93="○",COUNTIF($AO$17:CM93,"○"),"")</f>
        <v/>
      </c>
      <c r="BO93" s="4" t="str">
        <f>IF(CN93="○",COUNTIF($AP$17:CN93,"○"),"")</f>
        <v/>
      </c>
      <c r="BP93" s="4" t="str">
        <f>IF(DI93="○",COUNTIF($AU$17:DI93,"○"),"")</f>
        <v/>
      </c>
      <c r="BQ93" s="77"/>
      <c r="BR93" s="77"/>
      <c r="BS93" s="4"/>
      <c r="BT93" s="10"/>
      <c r="BU93" s="10"/>
      <c r="BV93" s="10"/>
      <c r="BW93" s="10"/>
      <c r="BX93" s="10"/>
      <c r="BY93" s="26"/>
      <c r="BZ93" s="4"/>
      <c r="CA93" s="4"/>
      <c r="CB93" s="10"/>
      <c r="CC93" s="10"/>
      <c r="CD93" s="10"/>
      <c r="CE93" s="10"/>
      <c r="CF93" s="10"/>
    </row>
    <row r="94" spans="1:84" ht="21.95" customHeight="1" thickTop="1" thickBot="1" x14ac:dyDescent="0.2">
      <c r="A94" s="4"/>
      <c r="B94" s="4"/>
      <c r="C94" s="4"/>
      <c r="D94" s="4"/>
      <c r="E94" s="45"/>
      <c r="F94" s="45"/>
      <c r="G94" s="45"/>
      <c r="H94" s="45"/>
      <c r="I94" s="77"/>
      <c r="J94" s="77"/>
      <c r="K94" s="4"/>
      <c r="L94" s="4"/>
      <c r="M94" s="4"/>
      <c r="N94" s="4"/>
      <c r="O94" s="46"/>
      <c r="P94" s="46"/>
      <c r="Q94" s="46"/>
      <c r="R94" s="46"/>
      <c r="S94" s="77"/>
      <c r="T94" s="77"/>
      <c r="U94" s="10"/>
      <c r="V94" s="50">
        <f t="shared" si="32"/>
        <v>38</v>
      </c>
      <c r="W94" s="120" t="str">
        <f>IF('申込一覧表（男子）'!$B$54=0,"",('申込一覧表（男子）'!$B$54))</f>
        <v/>
      </c>
      <c r="X94" s="48" t="str">
        <f t="shared" si="22"/>
        <v/>
      </c>
      <c r="Y94" s="49" t="str">
        <f t="shared" si="23"/>
        <v/>
      </c>
      <c r="Z94" s="49" t="str">
        <f t="shared" si="24"/>
        <v/>
      </c>
      <c r="AA94" s="94">
        <f t="shared" si="27"/>
        <v>0</v>
      </c>
      <c r="AB94" s="160" t="str">
        <f t="shared" si="25"/>
        <v/>
      </c>
      <c r="AC94" s="51" t="str">
        <f t="shared" si="26"/>
        <v/>
      </c>
      <c r="AD94" s="53"/>
      <c r="AE94" s="53"/>
      <c r="AF94" s="53"/>
      <c r="AG94" s="53"/>
      <c r="AH94" s="53"/>
      <c r="AI94" s="53"/>
      <c r="AJ94" s="166"/>
      <c r="AK94" s="53"/>
      <c r="AL94" s="166"/>
      <c r="AM94" s="53"/>
      <c r="AN94" s="8"/>
      <c r="AO94" s="8"/>
      <c r="AP94" s="8"/>
      <c r="AQ94" s="8"/>
      <c r="AR94" s="8"/>
      <c r="AS94" s="8"/>
      <c r="AT94" s="8"/>
      <c r="AU94" s="8"/>
      <c r="AV94" s="10"/>
      <c r="AW94" s="10"/>
      <c r="AX94" s="10"/>
      <c r="AY94" s="4" t="str">
        <f t="shared" si="30"/>
        <v/>
      </c>
      <c r="AZ94" s="4" t="str">
        <f t="shared" si="30"/>
        <v/>
      </c>
      <c r="BA94" s="4" t="str">
        <f t="shared" si="30"/>
        <v/>
      </c>
      <c r="BB94" s="4" t="str">
        <f t="shared" si="28"/>
        <v/>
      </c>
      <c r="BC94" s="4" t="str">
        <f>IF(CD94="○",COUNTIF($AN$17:CD94,"○"),"")</f>
        <v/>
      </c>
      <c r="BD94" s="4" t="str">
        <f>IF(CE94="○",COUNTIF($AO$17:CE94,"○"),"")</f>
        <v/>
      </c>
      <c r="BE94" s="4" t="str">
        <f>IF(CF94="○",COUNTIF($AP$17:CF94,"○"),"")</f>
        <v/>
      </c>
      <c r="BF94" s="4" t="str">
        <f>IF(CK94="○",COUNTIF($AU$17:CK94,"○"),"")</f>
        <v/>
      </c>
      <c r="BG94" s="77"/>
      <c r="BH94" s="77"/>
      <c r="BI94" s="4" t="str">
        <f t="shared" si="31"/>
        <v/>
      </c>
      <c r="BJ94" s="4" t="str">
        <f t="shared" si="31"/>
        <v/>
      </c>
      <c r="BK94" s="4" t="str">
        <f t="shared" si="31"/>
        <v/>
      </c>
      <c r="BL94" s="4" t="str">
        <f t="shared" si="29"/>
        <v/>
      </c>
      <c r="BM94" s="4" t="str">
        <f>IF(CL94="○",COUNTIF($AN$17:CL94,"○"),"")</f>
        <v/>
      </c>
      <c r="BN94" s="4" t="str">
        <f>IF(CM94="○",COUNTIF($AO$17:CM94,"○"),"")</f>
        <v/>
      </c>
      <c r="BO94" s="4" t="str">
        <f>IF(CN94="○",COUNTIF($AP$17:CN94,"○"),"")</f>
        <v/>
      </c>
      <c r="BP94" s="4" t="str">
        <f>IF(DI94="○",COUNTIF($AU$17:DI94,"○"),"")</f>
        <v/>
      </c>
      <c r="BQ94" s="77"/>
      <c r="BR94" s="77"/>
      <c r="BS94" s="4"/>
      <c r="BT94" s="10"/>
      <c r="BU94" s="10"/>
      <c r="BV94" s="10"/>
      <c r="BW94" s="10"/>
      <c r="BX94" s="10"/>
      <c r="BY94" s="26"/>
      <c r="BZ94" s="4"/>
      <c r="CA94" s="4"/>
      <c r="CB94" s="10"/>
      <c r="CC94" s="10"/>
      <c r="CD94" s="10"/>
      <c r="CE94" s="10"/>
      <c r="CF94" s="10"/>
    </row>
    <row r="95" spans="1:84" ht="21.95" customHeight="1" thickTop="1" thickBot="1" x14ac:dyDescent="0.2">
      <c r="A95" s="4"/>
      <c r="B95" s="4"/>
      <c r="C95" s="4"/>
      <c r="D95" s="4"/>
      <c r="E95" s="45"/>
      <c r="F95" s="45"/>
      <c r="G95" s="45"/>
      <c r="H95" s="45"/>
      <c r="I95" s="77"/>
      <c r="J95" s="77"/>
      <c r="K95" s="4"/>
      <c r="L95" s="4"/>
      <c r="M95" s="4"/>
      <c r="N95" s="4"/>
      <c r="O95" s="46"/>
      <c r="P95" s="46"/>
      <c r="Q95" s="46"/>
      <c r="R95" s="46"/>
      <c r="S95" s="77"/>
      <c r="T95" s="77"/>
      <c r="U95" s="10"/>
      <c r="V95" s="50">
        <f t="shared" si="32"/>
        <v>39</v>
      </c>
      <c r="W95" s="120" t="str">
        <f>IF('申込一覧表（男子）'!$B$55=0,"",('申込一覧表（男子）'!$B$55))</f>
        <v/>
      </c>
      <c r="X95" s="48" t="str">
        <f t="shared" si="22"/>
        <v/>
      </c>
      <c r="Y95" s="49" t="str">
        <f t="shared" si="23"/>
        <v/>
      </c>
      <c r="Z95" s="49" t="str">
        <f t="shared" si="24"/>
        <v/>
      </c>
      <c r="AA95" s="94">
        <f t="shared" si="27"/>
        <v>0</v>
      </c>
      <c r="AB95" s="160" t="str">
        <f t="shared" si="25"/>
        <v/>
      </c>
      <c r="AC95" s="51" t="str">
        <f t="shared" si="26"/>
        <v/>
      </c>
      <c r="AD95" s="53"/>
      <c r="AE95" s="53"/>
      <c r="AF95" s="53"/>
      <c r="AG95" s="53"/>
      <c r="AH95" s="53"/>
      <c r="AI95" s="53"/>
      <c r="AJ95" s="166"/>
      <c r="AK95" s="53"/>
      <c r="AL95" s="166"/>
      <c r="AM95" s="53"/>
      <c r="AN95" s="8"/>
      <c r="AO95" s="8"/>
      <c r="AP95" s="8"/>
      <c r="AQ95" s="8"/>
      <c r="AR95" s="8"/>
      <c r="AS95" s="8"/>
      <c r="AT95" s="8"/>
      <c r="AU95" s="8"/>
      <c r="AV95" s="10"/>
      <c r="AW95" s="10"/>
      <c r="AX95" s="10"/>
      <c r="AY95" s="4" t="str">
        <f t="shared" si="30"/>
        <v/>
      </c>
      <c r="AZ95" s="4" t="str">
        <f t="shared" si="30"/>
        <v/>
      </c>
      <c r="BA95" s="4" t="str">
        <f t="shared" si="30"/>
        <v/>
      </c>
      <c r="BB95" s="4" t="str">
        <f t="shared" si="28"/>
        <v/>
      </c>
      <c r="BC95" s="4" t="str">
        <f>IF(CD95="○",COUNTIF($AN$17:CD95,"○"),"")</f>
        <v/>
      </c>
      <c r="BD95" s="4" t="str">
        <f>IF(CE95="○",COUNTIF($AO$17:CE95,"○"),"")</f>
        <v/>
      </c>
      <c r="BE95" s="4" t="str">
        <f>IF(CF95="○",COUNTIF($AP$17:CF95,"○"),"")</f>
        <v/>
      </c>
      <c r="BF95" s="4" t="str">
        <f>IF(CK95="○",COUNTIF($AU$17:CK95,"○"),"")</f>
        <v/>
      </c>
      <c r="BG95" s="77"/>
      <c r="BH95" s="77"/>
      <c r="BI95" s="4" t="str">
        <f t="shared" si="31"/>
        <v/>
      </c>
      <c r="BJ95" s="4" t="str">
        <f t="shared" si="31"/>
        <v/>
      </c>
      <c r="BK95" s="4" t="str">
        <f t="shared" si="31"/>
        <v/>
      </c>
      <c r="BL95" s="4" t="str">
        <f t="shared" si="29"/>
        <v/>
      </c>
      <c r="BM95" s="4" t="str">
        <f>IF(CL95="○",COUNTIF($AN$17:CL95,"○"),"")</f>
        <v/>
      </c>
      <c r="BN95" s="4" t="str">
        <f>IF(CM95="○",COUNTIF($AO$17:CM95,"○"),"")</f>
        <v/>
      </c>
      <c r="BO95" s="4" t="str">
        <f>IF(CN95="○",COUNTIF($AP$17:CN95,"○"),"")</f>
        <v/>
      </c>
      <c r="BP95" s="4" t="str">
        <f>IF(DI95="○",COUNTIF($AU$17:DI95,"○"),"")</f>
        <v/>
      </c>
      <c r="BQ95" s="77"/>
      <c r="BR95" s="77"/>
      <c r="BS95" s="10"/>
      <c r="BT95" s="10"/>
      <c r="BU95" s="10"/>
      <c r="BV95" s="10"/>
      <c r="BW95" s="10"/>
      <c r="BX95" s="10"/>
      <c r="BY95" s="26"/>
      <c r="BZ95" s="4"/>
      <c r="CA95" s="4"/>
      <c r="CB95" s="10"/>
      <c r="CC95" s="10"/>
      <c r="CD95" s="10"/>
      <c r="CE95" s="10"/>
      <c r="CF95" s="10"/>
    </row>
    <row r="96" spans="1:84" ht="21.95" customHeight="1" thickTop="1" thickBot="1" x14ac:dyDescent="0.2">
      <c r="A96" s="4"/>
      <c r="B96" s="4"/>
      <c r="C96" s="4"/>
      <c r="D96" s="4"/>
      <c r="E96" s="45"/>
      <c r="F96" s="45"/>
      <c r="G96" s="45"/>
      <c r="H96" s="45"/>
      <c r="I96" s="77"/>
      <c r="J96" s="77"/>
      <c r="K96" s="4"/>
      <c r="L96" s="4"/>
      <c r="M96" s="4"/>
      <c r="N96" s="4"/>
      <c r="O96" s="46"/>
      <c r="P96" s="46"/>
      <c r="Q96" s="46"/>
      <c r="R96" s="46"/>
      <c r="S96" s="77"/>
      <c r="T96" s="77"/>
      <c r="U96" s="10"/>
      <c r="V96" s="50">
        <f t="shared" si="32"/>
        <v>40</v>
      </c>
      <c r="W96" s="120" t="str">
        <f>IF('申込一覧表（男子）'!$B$56=0,"",('申込一覧表（男子）'!$B$56))</f>
        <v/>
      </c>
      <c r="X96" s="48" t="str">
        <f t="shared" si="22"/>
        <v/>
      </c>
      <c r="Y96" s="49" t="str">
        <f t="shared" si="23"/>
        <v/>
      </c>
      <c r="Z96" s="49" t="str">
        <f t="shared" si="24"/>
        <v/>
      </c>
      <c r="AA96" s="94">
        <f t="shared" si="27"/>
        <v>0</v>
      </c>
      <c r="AB96" s="160" t="str">
        <f t="shared" si="25"/>
        <v/>
      </c>
      <c r="AC96" s="51" t="str">
        <f t="shared" si="26"/>
        <v/>
      </c>
      <c r="AD96" s="53"/>
      <c r="AE96" s="53"/>
      <c r="AF96" s="53"/>
      <c r="AG96" s="53"/>
      <c r="AH96" s="53"/>
      <c r="AI96" s="53"/>
      <c r="AJ96" s="166"/>
      <c r="AK96" s="53"/>
      <c r="AL96" s="166"/>
      <c r="AM96" s="53"/>
      <c r="AN96" s="8"/>
      <c r="AO96" s="8"/>
      <c r="AP96" s="8"/>
      <c r="AQ96" s="8"/>
      <c r="AR96" s="8"/>
      <c r="AS96" s="8"/>
      <c r="AT96" s="8"/>
      <c r="AU96" s="8"/>
      <c r="AV96" s="10"/>
      <c r="AW96" s="10"/>
      <c r="AX96" s="10"/>
      <c r="AY96" s="4" t="str">
        <f t="shared" si="30"/>
        <v/>
      </c>
      <c r="AZ96" s="4" t="str">
        <f t="shared" si="30"/>
        <v/>
      </c>
      <c r="BA96" s="4" t="str">
        <f t="shared" si="30"/>
        <v/>
      </c>
      <c r="BB96" s="4" t="str">
        <f t="shared" si="28"/>
        <v/>
      </c>
      <c r="BC96" s="4" t="str">
        <f>IF(CD96="○",COUNTIF($AN$17:CD96,"○"),"")</f>
        <v/>
      </c>
      <c r="BD96" s="4" t="str">
        <f>IF(CE96="○",COUNTIF($AO$17:CE96,"○"),"")</f>
        <v/>
      </c>
      <c r="BE96" s="4" t="str">
        <f>IF(CF96="○",COUNTIF($AP$17:CF96,"○"),"")</f>
        <v/>
      </c>
      <c r="BF96" s="4" t="str">
        <f>IF(CK96="○",COUNTIF($AU$17:CK96,"○"),"")</f>
        <v/>
      </c>
      <c r="BG96" s="77"/>
      <c r="BH96" s="77"/>
      <c r="BI96" s="4" t="str">
        <f t="shared" si="31"/>
        <v/>
      </c>
      <c r="BJ96" s="4" t="str">
        <f t="shared" si="31"/>
        <v/>
      </c>
      <c r="BK96" s="4" t="str">
        <f t="shared" si="31"/>
        <v/>
      </c>
      <c r="BL96" s="4" t="str">
        <f t="shared" si="29"/>
        <v/>
      </c>
      <c r="BM96" s="4" t="str">
        <f>IF(CL96="○",COUNTIF($AN$17:CL96,"○"),"")</f>
        <v/>
      </c>
      <c r="BN96" s="4" t="str">
        <f>IF(CM96="○",COUNTIF($AO$17:CM96,"○"),"")</f>
        <v/>
      </c>
      <c r="BO96" s="4" t="str">
        <f>IF(CN96="○",COUNTIF($AP$17:CN96,"○"),"")</f>
        <v/>
      </c>
      <c r="BP96" s="4" t="str">
        <f>IF(DI96="○",COUNTIF($AU$17:DI96,"○"),"")</f>
        <v/>
      </c>
      <c r="BQ96" s="77"/>
      <c r="BR96" s="77"/>
      <c r="BS96" s="10"/>
      <c r="BT96" s="10"/>
      <c r="BU96" s="10"/>
      <c r="BV96" s="10"/>
      <c r="BW96" s="10"/>
      <c r="BX96" s="10"/>
      <c r="BY96" s="26"/>
      <c r="BZ96" s="4"/>
      <c r="CA96" s="4"/>
      <c r="CB96" s="10"/>
      <c r="CC96" s="10"/>
      <c r="CD96" s="10"/>
      <c r="CE96" s="10"/>
      <c r="CF96" s="10"/>
    </row>
    <row r="97" spans="1:84" ht="21.95" customHeight="1" thickTop="1" thickBot="1" x14ac:dyDescent="0.2">
      <c r="A97" s="4"/>
      <c r="B97" s="4"/>
      <c r="C97" s="4"/>
      <c r="D97" s="4"/>
      <c r="E97" s="45"/>
      <c r="F97" s="45"/>
      <c r="G97" s="45"/>
      <c r="H97" s="45"/>
      <c r="I97" s="77"/>
      <c r="J97" s="77"/>
      <c r="K97" s="4"/>
      <c r="L97" s="4"/>
      <c r="M97" s="4"/>
      <c r="N97" s="4"/>
      <c r="O97" s="46"/>
      <c r="P97" s="46"/>
      <c r="Q97" s="46"/>
      <c r="R97" s="46"/>
      <c r="S97" s="77"/>
      <c r="T97" s="77"/>
      <c r="U97" s="10">
        <v>3</v>
      </c>
      <c r="V97" s="95">
        <f t="shared" si="32"/>
        <v>1</v>
      </c>
      <c r="W97" s="120" t="str">
        <f>IF('申込一覧表（男子）'!$B$17=0,"",('申込一覧表（男子）'!$B$17))</f>
        <v/>
      </c>
      <c r="X97" s="96" t="str">
        <f t="shared" ref="X97:X136" si="39">IF($X17="","",$X17)</f>
        <v/>
      </c>
      <c r="Y97" s="97" t="str">
        <f t="shared" ref="Y97:Y136" si="40">IF($Y17="","",$Y17)</f>
        <v/>
      </c>
      <c r="Z97" s="97" t="str">
        <f t="shared" ref="Z97:Z136" si="41">IF($Z17="","",$Z17)</f>
        <v/>
      </c>
      <c r="AA97" s="98">
        <f t="shared" si="27"/>
        <v>0</v>
      </c>
      <c r="AB97" s="161" t="str">
        <f t="shared" ref="AB97:AB136" si="42">IF($AF17="","",$AF17)</f>
        <v/>
      </c>
      <c r="AC97" s="99" t="str">
        <f t="shared" ref="AC97:AC136" si="43">IF($AG17="","",$AG17)</f>
        <v/>
      </c>
      <c r="AD97" s="53"/>
      <c r="AE97" s="53"/>
      <c r="AF97" s="53"/>
      <c r="AG97" s="53"/>
      <c r="AH97" s="53"/>
      <c r="AI97" s="53"/>
      <c r="AJ97" s="166"/>
      <c r="AK97" s="53"/>
      <c r="AL97" s="166"/>
      <c r="AM97" s="53"/>
      <c r="AN97" s="8"/>
      <c r="AO97" s="8"/>
      <c r="AP97" s="8"/>
      <c r="AQ97" s="8"/>
      <c r="AR97" s="8"/>
      <c r="AS97" s="8"/>
      <c r="AT97" s="8"/>
      <c r="AU97" s="8"/>
      <c r="AV97" s="10"/>
      <c r="AW97" s="10"/>
      <c r="AX97" s="10"/>
      <c r="AY97" s="4" t="str">
        <f t="shared" si="30"/>
        <v/>
      </c>
      <c r="AZ97" s="4" t="str">
        <f t="shared" si="30"/>
        <v/>
      </c>
      <c r="BA97" s="4" t="str">
        <f t="shared" si="30"/>
        <v/>
      </c>
      <c r="BB97" s="4" t="str">
        <f t="shared" si="28"/>
        <v/>
      </c>
      <c r="BC97" s="4" t="str">
        <f>IF(CD97="○",COUNTIF($AN$17:CD97,"○"),"")</f>
        <v/>
      </c>
      <c r="BD97" s="4" t="str">
        <f>IF(CE97="○",COUNTIF($AO$17:CE97,"○"),"")</f>
        <v/>
      </c>
      <c r="BE97" s="4" t="str">
        <f>IF(CF97="○",COUNTIF($AP$17:CF97,"○"),"")</f>
        <v/>
      </c>
      <c r="BF97" s="4" t="str">
        <f>IF(CK97="○",COUNTIF($AU$17:CK97,"○"),"")</f>
        <v/>
      </c>
      <c r="BG97" s="77"/>
      <c r="BH97" s="77"/>
      <c r="BI97" s="4" t="str">
        <f t="shared" si="31"/>
        <v/>
      </c>
      <c r="BJ97" s="4" t="str">
        <f t="shared" si="31"/>
        <v/>
      </c>
      <c r="BK97" s="4" t="str">
        <f t="shared" si="31"/>
        <v/>
      </c>
      <c r="BL97" s="4" t="str">
        <f t="shared" si="29"/>
        <v/>
      </c>
      <c r="BM97" s="4" t="str">
        <f>IF(CL97="○",COUNTIF($AN$17:CL97,"○"),"")</f>
        <v/>
      </c>
      <c r="BN97" s="4" t="str">
        <f>IF(CM97="○",COUNTIF($AO$17:CM97,"○"),"")</f>
        <v/>
      </c>
      <c r="BO97" s="4" t="str">
        <f>IF(CN97="○",COUNTIF($AP$17:CN97,"○"),"")</f>
        <v/>
      </c>
      <c r="BP97" s="4" t="str">
        <f>IF(DI97="○",COUNTIF($AU$17:DI97,"○"),"")</f>
        <v/>
      </c>
      <c r="BQ97" s="77"/>
      <c r="BR97" s="77"/>
      <c r="BS97" s="4"/>
      <c r="BT97" s="10"/>
      <c r="BU97" s="10"/>
      <c r="BV97" s="24"/>
      <c r="BW97" s="10"/>
      <c r="BX97" s="10"/>
      <c r="BY97" s="18"/>
      <c r="BZ97" s="39"/>
      <c r="CA97" s="40"/>
      <c r="CB97" s="10"/>
      <c r="CC97" s="10"/>
      <c r="CD97" s="10"/>
      <c r="CE97" s="24"/>
      <c r="CF97" s="10"/>
    </row>
    <row r="98" spans="1:84" ht="21.95" customHeight="1" thickTop="1" thickBot="1" x14ac:dyDescent="0.2">
      <c r="A98" s="4"/>
      <c r="B98" s="4"/>
      <c r="C98" s="4"/>
      <c r="D98" s="4"/>
      <c r="E98" s="45"/>
      <c r="F98" s="45"/>
      <c r="G98" s="45"/>
      <c r="H98" s="45"/>
      <c r="I98" s="77"/>
      <c r="J98" s="77"/>
      <c r="K98" s="4"/>
      <c r="L98" s="4"/>
      <c r="M98" s="4"/>
      <c r="N98" s="4"/>
      <c r="O98" s="46"/>
      <c r="P98" s="46"/>
      <c r="Q98" s="46"/>
      <c r="R98" s="46"/>
      <c r="S98" s="77"/>
      <c r="T98" s="77"/>
      <c r="U98" s="10"/>
      <c r="V98" s="95">
        <f t="shared" si="32"/>
        <v>2</v>
      </c>
      <c r="W98" s="120" t="str">
        <f>IF('申込一覧表（男子）'!$B$18=0,"",('申込一覧表（男子）'!$B$18))</f>
        <v/>
      </c>
      <c r="X98" s="96" t="str">
        <f t="shared" si="39"/>
        <v/>
      </c>
      <c r="Y98" s="97" t="str">
        <f t="shared" si="40"/>
        <v/>
      </c>
      <c r="Z98" s="97" t="str">
        <f t="shared" si="41"/>
        <v/>
      </c>
      <c r="AA98" s="98">
        <f t="shared" si="27"/>
        <v>0</v>
      </c>
      <c r="AB98" s="161" t="str">
        <f t="shared" si="42"/>
        <v/>
      </c>
      <c r="AC98" s="99" t="str">
        <f t="shared" si="43"/>
        <v/>
      </c>
      <c r="AD98" s="53"/>
      <c r="AE98" s="53"/>
      <c r="AF98" s="53"/>
      <c r="AG98" s="53"/>
      <c r="AH98" s="53"/>
      <c r="AI98" s="53"/>
      <c r="AJ98" s="166"/>
      <c r="AK98" s="53"/>
      <c r="AL98" s="166"/>
      <c r="AM98" s="53"/>
      <c r="AN98" s="8"/>
      <c r="AO98" s="8"/>
      <c r="AP98" s="8"/>
      <c r="AQ98" s="8"/>
      <c r="AR98" s="8"/>
      <c r="AS98" s="8"/>
      <c r="AT98" s="8"/>
      <c r="AU98" s="8"/>
      <c r="AV98" s="10"/>
      <c r="AW98" s="10"/>
      <c r="AX98" s="10"/>
      <c r="AY98" s="4" t="str">
        <f t="shared" si="30"/>
        <v/>
      </c>
      <c r="AZ98" s="4" t="str">
        <f t="shared" si="30"/>
        <v/>
      </c>
      <c r="BA98" s="4" t="str">
        <f t="shared" si="30"/>
        <v/>
      </c>
      <c r="BB98" s="4" t="str">
        <f t="shared" si="28"/>
        <v/>
      </c>
      <c r="BC98" s="4" t="str">
        <f>IF(CD98="○",COUNTIF($AN$17:CD98,"○"),"")</f>
        <v/>
      </c>
      <c r="BD98" s="4" t="str">
        <f>IF(CE98="○",COUNTIF($AO$17:CE98,"○"),"")</f>
        <v/>
      </c>
      <c r="BE98" s="4" t="str">
        <f>IF(CF98="○",COUNTIF($AP$17:CF98,"○"),"")</f>
        <v/>
      </c>
      <c r="BF98" s="4" t="str">
        <f>IF(CK98="○",COUNTIF($AU$17:CK98,"○"),"")</f>
        <v/>
      </c>
      <c r="BG98" s="77"/>
      <c r="BH98" s="77"/>
      <c r="BI98" s="4" t="str">
        <f t="shared" si="31"/>
        <v/>
      </c>
      <c r="BJ98" s="4" t="str">
        <f t="shared" si="31"/>
        <v/>
      </c>
      <c r="BK98" s="4" t="str">
        <f t="shared" si="31"/>
        <v/>
      </c>
      <c r="BL98" s="4" t="str">
        <f t="shared" si="29"/>
        <v/>
      </c>
      <c r="BM98" s="4" t="str">
        <f>IF(CL98="○",COUNTIF($AN$17:CL98,"○"),"")</f>
        <v/>
      </c>
      <c r="BN98" s="4" t="str">
        <f>IF(CM98="○",COUNTIF($AO$17:CM98,"○"),"")</f>
        <v/>
      </c>
      <c r="BO98" s="4" t="str">
        <f>IF(CN98="○",COUNTIF($AP$17:CN98,"○"),"")</f>
        <v/>
      </c>
      <c r="BP98" s="4" t="str">
        <f>IF(DI98="○",COUNTIF($AU$17:DI98,"○"),"")</f>
        <v/>
      </c>
      <c r="BQ98" s="77"/>
      <c r="BR98" s="77"/>
      <c r="BS98" s="4"/>
      <c r="BT98" s="10"/>
      <c r="BU98" s="10"/>
      <c r="BV98" s="10"/>
      <c r="BW98" s="10"/>
      <c r="BX98" s="10"/>
      <c r="BY98" s="18"/>
      <c r="BZ98" s="39"/>
      <c r="CA98" s="10"/>
      <c r="CB98" s="10"/>
      <c r="CC98" s="10"/>
      <c r="CD98" s="10"/>
      <c r="CE98" s="10"/>
      <c r="CF98" s="10"/>
    </row>
    <row r="99" spans="1:84" ht="21.95" customHeight="1" thickTop="1" thickBot="1" x14ac:dyDescent="0.2">
      <c r="A99" s="4"/>
      <c r="B99" s="4"/>
      <c r="C99" s="4"/>
      <c r="D99" s="4"/>
      <c r="E99" s="45"/>
      <c r="F99" s="45"/>
      <c r="G99" s="45"/>
      <c r="H99" s="45"/>
      <c r="I99" s="77"/>
      <c r="J99" s="77"/>
      <c r="K99" s="4"/>
      <c r="L99" s="4"/>
      <c r="M99" s="4"/>
      <c r="N99" s="4"/>
      <c r="O99" s="46"/>
      <c r="P99" s="46"/>
      <c r="Q99" s="46"/>
      <c r="R99" s="46"/>
      <c r="S99" s="77"/>
      <c r="T99" s="77"/>
      <c r="U99" s="10"/>
      <c r="V99" s="95">
        <f t="shared" si="32"/>
        <v>3</v>
      </c>
      <c r="W99" s="120" t="str">
        <f>IF('申込一覧表（男子）'!$B$19=0,"",('申込一覧表（男子）'!$B$19))</f>
        <v/>
      </c>
      <c r="X99" s="96" t="str">
        <f t="shared" si="39"/>
        <v/>
      </c>
      <c r="Y99" s="97" t="str">
        <f t="shared" si="40"/>
        <v/>
      </c>
      <c r="Z99" s="97" t="str">
        <f t="shared" si="41"/>
        <v/>
      </c>
      <c r="AA99" s="98">
        <f t="shared" si="27"/>
        <v>0</v>
      </c>
      <c r="AB99" s="161" t="str">
        <f t="shared" si="42"/>
        <v/>
      </c>
      <c r="AC99" s="99" t="str">
        <f t="shared" si="43"/>
        <v/>
      </c>
      <c r="AD99" s="53"/>
      <c r="AE99" s="53"/>
      <c r="AF99" s="53"/>
      <c r="AG99" s="53"/>
      <c r="AH99" s="53"/>
      <c r="AI99" s="53"/>
      <c r="AJ99" s="166"/>
      <c r="AK99" s="53"/>
      <c r="AL99" s="166"/>
      <c r="AM99" s="53"/>
      <c r="AN99" s="8"/>
      <c r="AO99" s="8"/>
      <c r="AP99" s="8"/>
      <c r="AQ99" s="8"/>
      <c r="AR99" s="8"/>
      <c r="AS99" s="8"/>
      <c r="AT99" s="8"/>
      <c r="AU99" s="8"/>
      <c r="AV99" s="10"/>
      <c r="AW99" s="10"/>
      <c r="AX99" s="10"/>
      <c r="AY99" s="4" t="str">
        <f t="shared" si="30"/>
        <v/>
      </c>
      <c r="AZ99" s="4" t="str">
        <f t="shared" si="30"/>
        <v/>
      </c>
      <c r="BA99" s="4" t="str">
        <f t="shared" si="30"/>
        <v/>
      </c>
      <c r="BB99" s="4" t="str">
        <f t="shared" si="28"/>
        <v/>
      </c>
      <c r="BC99" s="4" t="str">
        <f>IF(CD99="○",COUNTIF($AN$17:CD99,"○"),"")</f>
        <v/>
      </c>
      <c r="BD99" s="4" t="str">
        <f>IF(CE99="○",COUNTIF($AO$17:CE99,"○"),"")</f>
        <v/>
      </c>
      <c r="BE99" s="4" t="str">
        <f>IF(CF99="○",COUNTIF($AP$17:CF99,"○"),"")</f>
        <v/>
      </c>
      <c r="BF99" s="4" t="str">
        <f>IF(CK99="○",COUNTIF($AU$17:CK99,"○"),"")</f>
        <v/>
      </c>
      <c r="BG99" s="77"/>
      <c r="BH99" s="77"/>
      <c r="BI99" s="4" t="str">
        <f t="shared" si="31"/>
        <v/>
      </c>
      <c r="BJ99" s="4" t="str">
        <f t="shared" si="31"/>
        <v/>
      </c>
      <c r="BK99" s="4" t="str">
        <f t="shared" si="31"/>
        <v/>
      </c>
      <c r="BL99" s="4" t="str">
        <f t="shared" si="29"/>
        <v/>
      </c>
      <c r="BM99" s="4" t="str">
        <f>IF(CL99="○",COUNTIF($AN$17:CL99,"○"),"")</f>
        <v/>
      </c>
      <c r="BN99" s="4" t="str">
        <f>IF(CM99="○",COUNTIF($AO$17:CM99,"○"),"")</f>
        <v/>
      </c>
      <c r="BO99" s="4" t="str">
        <f>IF(CN99="○",COUNTIF($AP$17:CN99,"○"),"")</f>
        <v/>
      </c>
      <c r="BP99" s="4" t="str">
        <f>IF(DI99="○",COUNTIF($AU$17:DI99,"○"),"")</f>
        <v/>
      </c>
      <c r="BQ99" s="77"/>
      <c r="BR99" s="77"/>
      <c r="BS99" s="4"/>
      <c r="BT99" s="10"/>
      <c r="BU99" s="10"/>
      <c r="BV99" s="10"/>
      <c r="BW99" s="10"/>
      <c r="BX99" s="10"/>
      <c r="BY99" s="18"/>
      <c r="BZ99" s="10"/>
      <c r="CA99" s="10"/>
      <c r="CB99" s="10"/>
      <c r="CC99" s="10"/>
      <c r="CD99" s="10"/>
      <c r="CE99" s="10"/>
      <c r="CF99" s="10"/>
    </row>
    <row r="100" spans="1:84" ht="21.95" customHeight="1" thickTop="1" thickBot="1" x14ac:dyDescent="0.2">
      <c r="A100" s="4"/>
      <c r="B100" s="4"/>
      <c r="C100" s="4"/>
      <c r="D100" s="4"/>
      <c r="E100" s="45"/>
      <c r="F100" s="45"/>
      <c r="G100" s="45"/>
      <c r="H100" s="45"/>
      <c r="I100" s="77"/>
      <c r="J100" s="77"/>
      <c r="K100" s="4"/>
      <c r="L100" s="4"/>
      <c r="M100" s="4"/>
      <c r="N100" s="4"/>
      <c r="O100" s="46"/>
      <c r="P100" s="46"/>
      <c r="Q100" s="46"/>
      <c r="R100" s="46"/>
      <c r="S100" s="77"/>
      <c r="T100" s="77"/>
      <c r="U100" s="10"/>
      <c r="V100" s="95">
        <f t="shared" si="32"/>
        <v>4</v>
      </c>
      <c r="W100" s="120" t="str">
        <f>IF('申込一覧表（男子）'!$B$20=0,"",('申込一覧表（男子）'!$B$20))</f>
        <v/>
      </c>
      <c r="X100" s="96" t="str">
        <f t="shared" si="39"/>
        <v/>
      </c>
      <c r="Y100" s="97" t="str">
        <f t="shared" si="40"/>
        <v/>
      </c>
      <c r="Z100" s="97" t="str">
        <f t="shared" si="41"/>
        <v/>
      </c>
      <c r="AA100" s="98">
        <f t="shared" si="27"/>
        <v>0</v>
      </c>
      <c r="AB100" s="161" t="str">
        <f t="shared" si="42"/>
        <v/>
      </c>
      <c r="AC100" s="99" t="str">
        <f t="shared" si="43"/>
        <v/>
      </c>
      <c r="AD100" s="53"/>
      <c r="AE100" s="53"/>
      <c r="AF100" s="53"/>
      <c r="AG100" s="53"/>
      <c r="AH100" s="53"/>
      <c r="AI100" s="53"/>
      <c r="AJ100" s="166"/>
      <c r="AK100" s="53"/>
      <c r="AL100" s="166"/>
      <c r="AM100" s="53"/>
      <c r="AN100" s="8"/>
      <c r="AO100" s="8"/>
      <c r="AP100" s="8"/>
      <c r="AQ100" s="8"/>
      <c r="AR100" s="8"/>
      <c r="AS100" s="8"/>
      <c r="AT100" s="8"/>
      <c r="AU100" s="8"/>
      <c r="AV100" s="10"/>
      <c r="AW100" s="10"/>
      <c r="AX100" s="10"/>
      <c r="AY100" s="4" t="str">
        <f t="shared" si="30"/>
        <v/>
      </c>
      <c r="AZ100" s="4" t="str">
        <f t="shared" si="30"/>
        <v/>
      </c>
      <c r="BA100" s="4" t="str">
        <f t="shared" si="30"/>
        <v/>
      </c>
      <c r="BB100" s="4" t="str">
        <f t="shared" si="28"/>
        <v/>
      </c>
      <c r="BC100" s="4" t="str">
        <f>IF(CD100="○",COUNTIF($AN$17:CD100,"○"),"")</f>
        <v/>
      </c>
      <c r="BD100" s="4" t="str">
        <f>IF(CE100="○",COUNTIF($AO$17:CE100,"○"),"")</f>
        <v/>
      </c>
      <c r="BE100" s="4" t="str">
        <f>IF(CF100="○",COUNTIF($AP$17:CF100,"○"),"")</f>
        <v/>
      </c>
      <c r="BF100" s="4" t="str">
        <f>IF(CK100="○",COUNTIF($AU$17:CK100,"○"),"")</f>
        <v/>
      </c>
      <c r="BG100" s="77"/>
      <c r="BH100" s="77"/>
      <c r="BI100" s="4" t="str">
        <f t="shared" si="31"/>
        <v/>
      </c>
      <c r="BJ100" s="4" t="str">
        <f t="shared" si="31"/>
        <v/>
      </c>
      <c r="BK100" s="4" t="str">
        <f t="shared" si="31"/>
        <v/>
      </c>
      <c r="BL100" s="4" t="str">
        <f t="shared" si="29"/>
        <v/>
      </c>
      <c r="BM100" s="4" t="str">
        <f>IF(CL100="○",COUNTIF($AN$17:CL100,"○"),"")</f>
        <v/>
      </c>
      <c r="BN100" s="4" t="str">
        <f>IF(CM100="○",COUNTIF($AO$17:CM100,"○"),"")</f>
        <v/>
      </c>
      <c r="BO100" s="4" t="str">
        <f>IF(CN100="○",COUNTIF($AP$17:CN100,"○"),"")</f>
        <v/>
      </c>
      <c r="BP100" s="4" t="str">
        <f>IF(DI100="○",COUNTIF($AU$17:DI100,"○"),"")</f>
        <v/>
      </c>
      <c r="BQ100" s="77"/>
      <c r="BR100" s="77"/>
      <c r="BS100" s="4"/>
      <c r="BT100" s="10"/>
      <c r="BU100" s="10"/>
      <c r="BV100" s="10"/>
      <c r="BW100" s="10"/>
      <c r="BX100" s="10"/>
      <c r="BY100" s="18"/>
      <c r="BZ100" s="10"/>
      <c r="CA100" s="10"/>
      <c r="CB100" s="10"/>
      <c r="CC100" s="10"/>
      <c r="CD100" s="10"/>
      <c r="CE100" s="10"/>
      <c r="CF100" s="10"/>
    </row>
    <row r="101" spans="1:84" ht="21.95" customHeight="1" thickTop="1" thickBot="1" x14ac:dyDescent="0.2">
      <c r="A101" s="4"/>
      <c r="B101" s="4"/>
      <c r="C101" s="4"/>
      <c r="D101" s="4"/>
      <c r="E101" s="45"/>
      <c r="F101" s="45"/>
      <c r="G101" s="45"/>
      <c r="H101" s="45"/>
      <c r="I101" s="77"/>
      <c r="J101" s="77"/>
      <c r="K101" s="4"/>
      <c r="L101" s="4"/>
      <c r="M101" s="4"/>
      <c r="N101" s="4"/>
      <c r="O101" s="46"/>
      <c r="P101" s="46"/>
      <c r="Q101" s="46"/>
      <c r="R101" s="46"/>
      <c r="S101" s="77"/>
      <c r="T101" s="77"/>
      <c r="U101" s="10"/>
      <c r="V101" s="95">
        <f t="shared" si="32"/>
        <v>5</v>
      </c>
      <c r="W101" s="120" t="str">
        <f>IF('申込一覧表（男子）'!$B$21=0,"",('申込一覧表（男子）'!$B$21))</f>
        <v/>
      </c>
      <c r="X101" s="96" t="str">
        <f t="shared" si="39"/>
        <v/>
      </c>
      <c r="Y101" s="97" t="str">
        <f t="shared" si="40"/>
        <v/>
      </c>
      <c r="Z101" s="97" t="str">
        <f t="shared" si="41"/>
        <v/>
      </c>
      <c r="AA101" s="98">
        <f t="shared" si="27"/>
        <v>0</v>
      </c>
      <c r="AB101" s="161" t="str">
        <f t="shared" si="42"/>
        <v/>
      </c>
      <c r="AC101" s="99" t="str">
        <f t="shared" si="43"/>
        <v/>
      </c>
      <c r="AD101" s="53"/>
      <c r="AE101" s="53"/>
      <c r="AF101" s="53"/>
      <c r="AG101" s="53"/>
      <c r="AH101" s="53"/>
      <c r="AI101" s="53"/>
      <c r="AJ101" s="166"/>
      <c r="AK101" s="53"/>
      <c r="AL101" s="166"/>
      <c r="AM101" s="53"/>
      <c r="AN101" s="8"/>
      <c r="AO101" s="8"/>
      <c r="AP101" s="8"/>
      <c r="AQ101" s="8"/>
      <c r="AR101" s="8"/>
      <c r="AS101" s="8"/>
      <c r="AT101" s="8"/>
      <c r="AU101" s="8"/>
      <c r="AV101" s="10"/>
      <c r="AW101" s="10"/>
      <c r="AX101" s="10"/>
      <c r="AY101" s="4" t="str">
        <f t="shared" si="30"/>
        <v/>
      </c>
      <c r="AZ101" s="4" t="str">
        <f t="shared" si="30"/>
        <v/>
      </c>
      <c r="BA101" s="4" t="str">
        <f t="shared" si="30"/>
        <v/>
      </c>
      <c r="BB101" s="4" t="str">
        <f t="shared" si="28"/>
        <v/>
      </c>
      <c r="BC101" s="4" t="str">
        <f>IF(CD101="○",COUNTIF($AN$17:CD101,"○"),"")</f>
        <v/>
      </c>
      <c r="BD101" s="4" t="str">
        <f>IF(CE101="○",COUNTIF($AO$17:CE101,"○"),"")</f>
        <v/>
      </c>
      <c r="BE101" s="4" t="str">
        <f>IF(CF101="○",COUNTIF($AP$17:CF101,"○"),"")</f>
        <v/>
      </c>
      <c r="BF101" s="4" t="str">
        <f>IF(CK101="○",COUNTIF($AU$17:CK101,"○"),"")</f>
        <v/>
      </c>
      <c r="BG101" s="77"/>
      <c r="BH101" s="77"/>
      <c r="BI101" s="4" t="str">
        <f t="shared" si="31"/>
        <v/>
      </c>
      <c r="BJ101" s="4" t="str">
        <f t="shared" si="31"/>
        <v/>
      </c>
      <c r="BK101" s="4" t="str">
        <f t="shared" si="31"/>
        <v/>
      </c>
      <c r="BL101" s="4" t="str">
        <f t="shared" si="29"/>
        <v/>
      </c>
      <c r="BM101" s="4" t="str">
        <f>IF(CL101="○",COUNTIF($AN$17:CL101,"○"),"")</f>
        <v/>
      </c>
      <c r="BN101" s="4" t="str">
        <f>IF(CM101="○",COUNTIF($AO$17:CM101,"○"),"")</f>
        <v/>
      </c>
      <c r="BO101" s="4" t="str">
        <f>IF(CN101="○",COUNTIF($AP$17:CN101,"○"),"")</f>
        <v/>
      </c>
      <c r="BP101" s="4" t="str">
        <f>IF(DI101="○",COUNTIF($AU$17:DI101,"○"),"")</f>
        <v/>
      </c>
      <c r="BQ101" s="77"/>
      <c r="BR101" s="77"/>
      <c r="BS101" s="4"/>
      <c r="BT101" s="10"/>
      <c r="BU101" s="10"/>
      <c r="BV101" s="10"/>
      <c r="BW101" s="10"/>
      <c r="BX101" s="10"/>
      <c r="BY101" s="18"/>
      <c r="BZ101" s="10"/>
      <c r="CA101" s="10"/>
      <c r="CB101" s="10"/>
      <c r="CC101" s="10"/>
      <c r="CD101" s="10"/>
      <c r="CE101" s="10"/>
      <c r="CF101" s="10"/>
    </row>
    <row r="102" spans="1:84" ht="21.95" customHeight="1" thickTop="1" thickBot="1" x14ac:dyDescent="0.2">
      <c r="A102" s="4"/>
      <c r="B102" s="4"/>
      <c r="C102" s="4"/>
      <c r="D102" s="4"/>
      <c r="E102" s="45"/>
      <c r="F102" s="45"/>
      <c r="G102" s="45"/>
      <c r="H102" s="45"/>
      <c r="I102" s="77"/>
      <c r="J102" s="77"/>
      <c r="K102" s="4"/>
      <c r="L102" s="4"/>
      <c r="M102" s="4"/>
      <c r="N102" s="4"/>
      <c r="O102" s="46"/>
      <c r="P102" s="46"/>
      <c r="Q102" s="46"/>
      <c r="R102" s="46"/>
      <c r="S102" s="77"/>
      <c r="T102" s="77"/>
      <c r="U102" s="10"/>
      <c r="V102" s="95">
        <f t="shared" si="32"/>
        <v>6</v>
      </c>
      <c r="W102" s="120" t="str">
        <f>IF('申込一覧表（男子）'!$B$22=0,"",('申込一覧表（男子）'!$B$22))</f>
        <v/>
      </c>
      <c r="X102" s="96" t="str">
        <f t="shared" si="39"/>
        <v/>
      </c>
      <c r="Y102" s="97" t="str">
        <f t="shared" si="40"/>
        <v/>
      </c>
      <c r="Z102" s="97" t="str">
        <f t="shared" si="41"/>
        <v/>
      </c>
      <c r="AA102" s="98">
        <f t="shared" si="27"/>
        <v>0</v>
      </c>
      <c r="AB102" s="161" t="str">
        <f t="shared" si="42"/>
        <v/>
      </c>
      <c r="AC102" s="99" t="str">
        <f t="shared" si="43"/>
        <v/>
      </c>
      <c r="AD102" s="53"/>
      <c r="AE102" s="53"/>
      <c r="AF102" s="53"/>
      <c r="AG102" s="53"/>
      <c r="AH102" s="53"/>
      <c r="AI102" s="53"/>
      <c r="AJ102" s="166"/>
      <c r="AK102" s="53"/>
      <c r="AL102" s="166"/>
      <c r="AM102" s="53"/>
      <c r="AN102" s="8"/>
      <c r="AO102" s="8"/>
      <c r="AP102" s="8"/>
      <c r="AQ102" s="8"/>
      <c r="AR102" s="8"/>
      <c r="AS102" s="8"/>
      <c r="AT102" s="8"/>
      <c r="AU102" s="8"/>
      <c r="AV102" s="10"/>
      <c r="AW102" s="10"/>
      <c r="AX102" s="10"/>
      <c r="AY102" s="4" t="str">
        <f t="shared" si="30"/>
        <v/>
      </c>
      <c r="AZ102" s="4" t="str">
        <f t="shared" si="30"/>
        <v/>
      </c>
      <c r="BA102" s="4" t="str">
        <f t="shared" si="30"/>
        <v/>
      </c>
      <c r="BB102" s="4" t="str">
        <f t="shared" si="28"/>
        <v/>
      </c>
      <c r="BC102" s="4" t="str">
        <f>IF(CD102="○",COUNTIF($AN$17:CD102,"○"),"")</f>
        <v/>
      </c>
      <c r="BD102" s="4" t="str">
        <f>IF(CE102="○",COUNTIF($AO$17:CE102,"○"),"")</f>
        <v/>
      </c>
      <c r="BE102" s="4" t="str">
        <f>IF(CF102="○",COUNTIF($AP$17:CF102,"○"),"")</f>
        <v/>
      </c>
      <c r="BF102" s="4" t="str">
        <f>IF(CK102="○",COUNTIF($AU$17:CK102,"○"),"")</f>
        <v/>
      </c>
      <c r="BG102" s="77"/>
      <c r="BH102" s="77"/>
      <c r="BI102" s="4" t="str">
        <f t="shared" si="31"/>
        <v/>
      </c>
      <c r="BJ102" s="4" t="str">
        <f t="shared" si="31"/>
        <v/>
      </c>
      <c r="BK102" s="4" t="str">
        <f t="shared" si="31"/>
        <v/>
      </c>
      <c r="BL102" s="4" t="str">
        <f t="shared" si="29"/>
        <v/>
      </c>
      <c r="BM102" s="4" t="str">
        <f>IF(CL102="○",COUNTIF($AN$17:CL102,"○"),"")</f>
        <v/>
      </c>
      <c r="BN102" s="4" t="str">
        <f>IF(CM102="○",COUNTIF($AO$17:CM102,"○"),"")</f>
        <v/>
      </c>
      <c r="BO102" s="4" t="str">
        <f>IF(CN102="○",COUNTIF($AP$17:CN102,"○"),"")</f>
        <v/>
      </c>
      <c r="BP102" s="4" t="str">
        <f>IF(DI102="○",COUNTIF($AU$17:DI102,"○"),"")</f>
        <v/>
      </c>
      <c r="BQ102" s="77"/>
      <c r="BR102" s="77"/>
      <c r="BS102" s="4"/>
      <c r="BT102" s="10"/>
      <c r="BU102" s="10"/>
      <c r="BV102" s="10"/>
      <c r="BW102" s="10"/>
      <c r="BX102" s="10"/>
      <c r="BY102" s="18"/>
      <c r="BZ102" s="39"/>
      <c r="CA102" s="10"/>
      <c r="CB102" s="10"/>
      <c r="CC102" s="10"/>
      <c r="CD102" s="10"/>
      <c r="CE102" s="10"/>
      <c r="CF102" s="10"/>
    </row>
    <row r="103" spans="1:84" ht="21.95" customHeight="1" thickTop="1" thickBot="1" x14ac:dyDescent="0.2">
      <c r="A103" s="4"/>
      <c r="B103" s="4"/>
      <c r="C103" s="4"/>
      <c r="D103" s="4"/>
      <c r="E103" s="45"/>
      <c r="F103" s="45"/>
      <c r="G103" s="45"/>
      <c r="H103" s="45"/>
      <c r="I103" s="77"/>
      <c r="J103" s="77"/>
      <c r="K103" s="4"/>
      <c r="L103" s="4"/>
      <c r="M103" s="4"/>
      <c r="N103" s="4"/>
      <c r="O103" s="46"/>
      <c r="P103" s="46"/>
      <c r="Q103" s="46"/>
      <c r="R103" s="46"/>
      <c r="S103" s="77"/>
      <c r="T103" s="77"/>
      <c r="U103" s="10"/>
      <c r="V103" s="95">
        <f t="shared" si="32"/>
        <v>7</v>
      </c>
      <c r="W103" s="120" t="str">
        <f>IF('申込一覧表（男子）'!$B$23=0,"",('申込一覧表（男子）'!$B$23))</f>
        <v/>
      </c>
      <c r="X103" s="96" t="str">
        <f t="shared" si="39"/>
        <v/>
      </c>
      <c r="Y103" s="97" t="str">
        <f t="shared" si="40"/>
        <v/>
      </c>
      <c r="Z103" s="97" t="str">
        <f t="shared" si="41"/>
        <v/>
      </c>
      <c r="AA103" s="98">
        <f t="shared" si="27"/>
        <v>0</v>
      </c>
      <c r="AB103" s="161" t="str">
        <f t="shared" si="42"/>
        <v/>
      </c>
      <c r="AC103" s="99" t="str">
        <f t="shared" si="43"/>
        <v/>
      </c>
      <c r="AD103" s="53"/>
      <c r="AE103" s="53"/>
      <c r="AF103" s="53"/>
      <c r="AG103" s="53"/>
      <c r="AH103" s="53"/>
      <c r="AI103" s="53"/>
      <c r="AJ103" s="166"/>
      <c r="AK103" s="53"/>
      <c r="AL103" s="166"/>
      <c r="AM103" s="53"/>
      <c r="AN103" s="8"/>
      <c r="AO103" s="8"/>
      <c r="AP103" s="8"/>
      <c r="AQ103" s="8"/>
      <c r="AR103" s="8"/>
      <c r="AS103" s="8"/>
      <c r="AT103" s="8"/>
      <c r="AU103" s="8"/>
      <c r="AV103" s="10"/>
      <c r="AW103" s="10"/>
      <c r="AX103" s="10"/>
      <c r="AY103" s="4" t="str">
        <f t="shared" si="30"/>
        <v/>
      </c>
      <c r="AZ103" s="4" t="str">
        <f t="shared" si="30"/>
        <v/>
      </c>
      <c r="BA103" s="4" t="str">
        <f t="shared" si="30"/>
        <v/>
      </c>
      <c r="BB103" s="4" t="str">
        <f t="shared" si="28"/>
        <v/>
      </c>
      <c r="BC103" s="4" t="str">
        <f>IF(CD103="○",COUNTIF($AN$17:CD103,"○"),"")</f>
        <v/>
      </c>
      <c r="BD103" s="4" t="str">
        <f>IF(CE103="○",COUNTIF($AO$17:CE103,"○"),"")</f>
        <v/>
      </c>
      <c r="BE103" s="4" t="str">
        <f>IF(CF103="○",COUNTIF($AP$17:CF103,"○"),"")</f>
        <v/>
      </c>
      <c r="BF103" s="4" t="str">
        <f>IF(CK103="○",COUNTIF($AU$17:CK103,"○"),"")</f>
        <v/>
      </c>
      <c r="BG103" s="77"/>
      <c r="BH103" s="77"/>
      <c r="BI103" s="4" t="str">
        <f t="shared" si="31"/>
        <v/>
      </c>
      <c r="BJ103" s="4" t="str">
        <f t="shared" si="31"/>
        <v/>
      </c>
      <c r="BK103" s="4" t="str">
        <f t="shared" si="31"/>
        <v/>
      </c>
      <c r="BL103" s="4" t="str">
        <f t="shared" si="29"/>
        <v/>
      </c>
      <c r="BM103" s="4" t="str">
        <f>IF(CL103="○",COUNTIF($AN$17:CL103,"○"),"")</f>
        <v/>
      </c>
      <c r="BN103" s="4" t="str">
        <f>IF(CM103="○",COUNTIF($AO$17:CM103,"○"),"")</f>
        <v/>
      </c>
      <c r="BO103" s="4" t="str">
        <f>IF(CN103="○",COUNTIF($AP$17:CN103,"○"),"")</f>
        <v/>
      </c>
      <c r="BP103" s="4" t="str">
        <f>IF(DI103="○",COUNTIF($AU$17:DI103,"○"),"")</f>
        <v/>
      </c>
      <c r="BQ103" s="77"/>
      <c r="BR103" s="77"/>
      <c r="BS103" s="4"/>
      <c r="BT103" s="10"/>
      <c r="BU103" s="10"/>
      <c r="BV103" s="10"/>
      <c r="BW103" s="10"/>
      <c r="BX103" s="10"/>
      <c r="BY103" s="18"/>
      <c r="BZ103" s="9"/>
      <c r="CA103" s="9"/>
      <c r="CB103" s="10"/>
      <c r="CC103" s="10"/>
      <c r="CD103" s="10"/>
      <c r="CE103" s="10"/>
      <c r="CF103" s="10"/>
    </row>
    <row r="104" spans="1:84" ht="21.95" customHeight="1" thickTop="1" thickBot="1" x14ac:dyDescent="0.2">
      <c r="A104" s="4"/>
      <c r="B104" s="4"/>
      <c r="C104" s="4"/>
      <c r="D104" s="4"/>
      <c r="E104" s="45"/>
      <c r="F104" s="45"/>
      <c r="G104" s="45"/>
      <c r="H104" s="45"/>
      <c r="I104" s="77"/>
      <c r="J104" s="77"/>
      <c r="K104" s="4"/>
      <c r="L104" s="4"/>
      <c r="M104" s="4"/>
      <c r="N104" s="4"/>
      <c r="O104" s="46"/>
      <c r="P104" s="46"/>
      <c r="Q104" s="46"/>
      <c r="R104" s="46"/>
      <c r="S104" s="77"/>
      <c r="T104" s="77"/>
      <c r="U104" s="10"/>
      <c r="V104" s="95">
        <f t="shared" si="32"/>
        <v>8</v>
      </c>
      <c r="W104" s="120" t="str">
        <f>IF('申込一覧表（男子）'!$B$24=0,"",('申込一覧表（男子）'!$B$24))</f>
        <v/>
      </c>
      <c r="X104" s="96" t="str">
        <f t="shared" si="39"/>
        <v/>
      </c>
      <c r="Y104" s="97" t="str">
        <f t="shared" si="40"/>
        <v/>
      </c>
      <c r="Z104" s="97" t="str">
        <f t="shared" si="41"/>
        <v/>
      </c>
      <c r="AA104" s="98">
        <f t="shared" si="27"/>
        <v>0</v>
      </c>
      <c r="AB104" s="161" t="str">
        <f t="shared" si="42"/>
        <v/>
      </c>
      <c r="AC104" s="99" t="str">
        <f t="shared" si="43"/>
        <v/>
      </c>
      <c r="AD104" s="53"/>
      <c r="AE104" s="53"/>
      <c r="AF104" s="53"/>
      <c r="AG104" s="53"/>
      <c r="AH104" s="53"/>
      <c r="AI104" s="53"/>
      <c r="AJ104" s="166"/>
      <c r="AK104" s="53"/>
      <c r="AL104" s="166"/>
      <c r="AM104" s="53"/>
      <c r="AN104" s="8"/>
      <c r="AO104" s="8"/>
      <c r="AP104" s="8"/>
      <c r="AQ104" s="8"/>
      <c r="AR104" s="8"/>
      <c r="AS104" s="8"/>
      <c r="AT104" s="8"/>
      <c r="AU104" s="8"/>
      <c r="AV104" s="10"/>
      <c r="AW104" s="10"/>
      <c r="AX104" s="10"/>
      <c r="AY104" s="4" t="str">
        <f t="shared" si="30"/>
        <v/>
      </c>
      <c r="AZ104" s="4" t="str">
        <f t="shared" si="30"/>
        <v/>
      </c>
      <c r="BA104" s="4" t="str">
        <f t="shared" si="30"/>
        <v/>
      </c>
      <c r="BB104" s="4" t="str">
        <f t="shared" si="28"/>
        <v/>
      </c>
      <c r="BC104" s="4" t="str">
        <f>IF(CD104="○",COUNTIF($AN$17:CD104,"○"),"")</f>
        <v/>
      </c>
      <c r="BD104" s="4" t="str">
        <f>IF(CE104="○",COUNTIF($AO$17:CE104,"○"),"")</f>
        <v/>
      </c>
      <c r="BE104" s="4" t="str">
        <f>IF(CF104="○",COUNTIF($AP$17:CF104,"○"),"")</f>
        <v/>
      </c>
      <c r="BF104" s="4" t="str">
        <f>IF(CK104="○",COUNTIF($AU$17:CK104,"○"),"")</f>
        <v/>
      </c>
      <c r="BG104" s="77"/>
      <c r="BH104" s="77"/>
      <c r="BI104" s="4" t="str">
        <f t="shared" si="31"/>
        <v/>
      </c>
      <c r="BJ104" s="4" t="str">
        <f t="shared" si="31"/>
        <v/>
      </c>
      <c r="BK104" s="4" t="str">
        <f t="shared" si="31"/>
        <v/>
      </c>
      <c r="BL104" s="4" t="str">
        <f t="shared" si="29"/>
        <v/>
      </c>
      <c r="BM104" s="4" t="str">
        <f>IF(CL104="○",COUNTIF($AN$17:CL104,"○"),"")</f>
        <v/>
      </c>
      <c r="BN104" s="4" t="str">
        <f>IF(CM104="○",COUNTIF($AO$17:CM104,"○"),"")</f>
        <v/>
      </c>
      <c r="BO104" s="4" t="str">
        <f>IF(CN104="○",COUNTIF($AP$17:CN104,"○"),"")</f>
        <v/>
      </c>
      <c r="BP104" s="4" t="str">
        <f>IF(DI104="○",COUNTIF($AU$17:DI104,"○"),"")</f>
        <v/>
      </c>
      <c r="BQ104" s="77"/>
      <c r="BR104" s="77"/>
      <c r="BS104" s="4"/>
      <c r="BT104" s="10"/>
      <c r="BU104" s="10"/>
      <c r="BV104" s="24"/>
      <c r="BW104" s="10"/>
      <c r="BX104" s="10"/>
      <c r="BY104" s="18"/>
      <c r="BZ104" s="10"/>
      <c r="CA104" s="10"/>
      <c r="CB104" s="10"/>
      <c r="CC104" s="10"/>
      <c r="CD104" s="10"/>
      <c r="CE104" s="24"/>
      <c r="CF104" s="10"/>
    </row>
    <row r="105" spans="1:84" ht="21.95" customHeight="1" thickTop="1" thickBot="1" x14ac:dyDescent="0.2">
      <c r="A105" s="4"/>
      <c r="B105" s="4"/>
      <c r="C105" s="4"/>
      <c r="D105" s="4"/>
      <c r="E105" s="45"/>
      <c r="F105" s="45"/>
      <c r="G105" s="45"/>
      <c r="H105" s="45"/>
      <c r="I105" s="77"/>
      <c r="J105" s="77"/>
      <c r="K105" s="4"/>
      <c r="L105" s="4"/>
      <c r="M105" s="4"/>
      <c r="N105" s="4"/>
      <c r="O105" s="46"/>
      <c r="P105" s="46"/>
      <c r="Q105" s="46"/>
      <c r="R105" s="46"/>
      <c r="S105" s="77"/>
      <c r="T105" s="77"/>
      <c r="U105" s="10"/>
      <c r="V105" s="95">
        <f t="shared" si="32"/>
        <v>9</v>
      </c>
      <c r="W105" s="120" t="str">
        <f>IF('申込一覧表（男子）'!$B$25=0,"",('申込一覧表（男子）'!$B$25))</f>
        <v/>
      </c>
      <c r="X105" s="96" t="str">
        <f t="shared" si="39"/>
        <v/>
      </c>
      <c r="Y105" s="97" t="str">
        <f t="shared" si="40"/>
        <v/>
      </c>
      <c r="Z105" s="97" t="str">
        <f t="shared" si="41"/>
        <v/>
      </c>
      <c r="AA105" s="98">
        <f t="shared" si="27"/>
        <v>0</v>
      </c>
      <c r="AB105" s="161" t="str">
        <f t="shared" si="42"/>
        <v/>
      </c>
      <c r="AC105" s="99" t="str">
        <f t="shared" si="43"/>
        <v/>
      </c>
      <c r="AD105" s="53"/>
      <c r="AE105" s="53"/>
      <c r="AF105" s="53"/>
      <c r="AG105" s="53"/>
      <c r="AH105" s="53"/>
      <c r="AI105" s="53"/>
      <c r="AJ105" s="166"/>
      <c r="AK105" s="53"/>
      <c r="AL105" s="166"/>
      <c r="AM105" s="53"/>
      <c r="AN105" s="8"/>
      <c r="AO105" s="8"/>
      <c r="AP105" s="8"/>
      <c r="AQ105" s="8"/>
      <c r="AR105" s="8"/>
      <c r="AS105" s="8"/>
      <c r="AT105" s="8"/>
      <c r="AU105" s="8"/>
      <c r="AV105" s="10"/>
      <c r="AW105" s="10"/>
      <c r="AX105" s="10"/>
      <c r="AY105" s="4" t="str">
        <f t="shared" si="30"/>
        <v/>
      </c>
      <c r="AZ105" s="4" t="str">
        <f t="shared" si="30"/>
        <v/>
      </c>
      <c r="BA105" s="4" t="str">
        <f t="shared" si="30"/>
        <v/>
      </c>
      <c r="BB105" s="4" t="str">
        <f t="shared" si="28"/>
        <v/>
      </c>
      <c r="BC105" s="4" t="str">
        <f>IF(CD105="○",COUNTIF($AN$17:CD105,"○"),"")</f>
        <v/>
      </c>
      <c r="BD105" s="4" t="str">
        <f>IF(CE105="○",COUNTIF($AO$17:CE105,"○"),"")</f>
        <v/>
      </c>
      <c r="BE105" s="4" t="str">
        <f>IF(CF105="○",COUNTIF($AP$17:CF105,"○"),"")</f>
        <v/>
      </c>
      <c r="BF105" s="4" t="str">
        <f>IF(CK105="○",COUNTIF($AU$17:CK105,"○"),"")</f>
        <v/>
      </c>
      <c r="BG105" s="77"/>
      <c r="BH105" s="77"/>
      <c r="BI105" s="4" t="str">
        <f t="shared" si="31"/>
        <v/>
      </c>
      <c r="BJ105" s="4" t="str">
        <f t="shared" si="31"/>
        <v/>
      </c>
      <c r="BK105" s="4" t="str">
        <f t="shared" si="31"/>
        <v/>
      </c>
      <c r="BL105" s="4" t="str">
        <f t="shared" si="29"/>
        <v/>
      </c>
      <c r="BM105" s="4" t="str">
        <f>IF(CL105="○",COUNTIF($AN$17:CL105,"○"),"")</f>
        <v/>
      </c>
      <c r="BN105" s="4" t="str">
        <f>IF(CM105="○",COUNTIF($AO$17:CM105,"○"),"")</f>
        <v/>
      </c>
      <c r="BO105" s="4" t="str">
        <f>IF(CN105="○",COUNTIF($AP$17:CN105,"○"),"")</f>
        <v/>
      </c>
      <c r="BP105" s="4" t="str">
        <f>IF(DI105="○",COUNTIF($AU$17:DI105,"○"),"")</f>
        <v/>
      </c>
      <c r="BQ105" s="77"/>
      <c r="BR105" s="77"/>
      <c r="BS105" s="4"/>
      <c r="BT105" s="10"/>
      <c r="BU105" s="10"/>
      <c r="BV105" s="10"/>
      <c r="BW105" s="10"/>
      <c r="BX105" s="10"/>
      <c r="BY105" s="18"/>
      <c r="BZ105" s="10"/>
      <c r="CA105" s="10"/>
      <c r="CB105" s="10"/>
      <c r="CC105" s="10"/>
      <c r="CD105" s="10"/>
      <c r="CE105" s="10"/>
      <c r="CF105" s="10"/>
    </row>
    <row r="106" spans="1:84" ht="21.95" customHeight="1" thickTop="1" thickBot="1" x14ac:dyDescent="0.2">
      <c r="A106" s="4"/>
      <c r="B106" s="4"/>
      <c r="C106" s="4"/>
      <c r="D106" s="4"/>
      <c r="E106" s="45"/>
      <c r="F106" s="45"/>
      <c r="G106" s="45"/>
      <c r="H106" s="45"/>
      <c r="I106" s="77"/>
      <c r="J106" s="77"/>
      <c r="K106" s="4"/>
      <c r="L106" s="4"/>
      <c r="M106" s="4"/>
      <c r="N106" s="4"/>
      <c r="O106" s="46"/>
      <c r="P106" s="46"/>
      <c r="Q106" s="46"/>
      <c r="R106" s="46"/>
      <c r="S106" s="77"/>
      <c r="T106" s="77"/>
      <c r="U106" s="10"/>
      <c r="V106" s="95">
        <f t="shared" si="32"/>
        <v>10</v>
      </c>
      <c r="W106" s="120" t="str">
        <f>IF('申込一覧表（男子）'!$B$26=0,"",('申込一覧表（男子）'!$B$26))</f>
        <v/>
      </c>
      <c r="X106" s="96" t="str">
        <f t="shared" si="39"/>
        <v/>
      </c>
      <c r="Y106" s="97" t="str">
        <f t="shared" si="40"/>
        <v/>
      </c>
      <c r="Z106" s="97" t="str">
        <f t="shared" si="41"/>
        <v/>
      </c>
      <c r="AA106" s="98">
        <f t="shared" si="27"/>
        <v>0</v>
      </c>
      <c r="AB106" s="161" t="str">
        <f t="shared" si="42"/>
        <v/>
      </c>
      <c r="AC106" s="99" t="str">
        <f t="shared" si="43"/>
        <v/>
      </c>
      <c r="AD106" s="53"/>
      <c r="AE106" s="53"/>
      <c r="AF106" s="53"/>
      <c r="AG106" s="53"/>
      <c r="AH106" s="53"/>
      <c r="AI106" s="53"/>
      <c r="AJ106" s="166"/>
      <c r="AK106" s="53"/>
      <c r="AL106" s="166"/>
      <c r="AM106" s="53"/>
      <c r="AN106" s="8"/>
      <c r="AO106" s="8"/>
      <c r="AP106" s="8"/>
      <c r="AQ106" s="8"/>
      <c r="AR106" s="8"/>
      <c r="AS106" s="8"/>
      <c r="AT106" s="8"/>
      <c r="AU106" s="8"/>
      <c r="AV106" s="10"/>
      <c r="AW106" s="10"/>
      <c r="AX106" s="10"/>
      <c r="AY106" s="4" t="str">
        <f t="shared" si="30"/>
        <v/>
      </c>
      <c r="AZ106" s="4" t="str">
        <f t="shared" si="30"/>
        <v/>
      </c>
      <c r="BA106" s="4" t="str">
        <f t="shared" si="30"/>
        <v/>
      </c>
      <c r="BB106" s="4" t="str">
        <f t="shared" si="28"/>
        <v/>
      </c>
      <c r="BC106" s="4" t="str">
        <f>IF(CD106="○",COUNTIF($AN$17:CD106,"○"),"")</f>
        <v/>
      </c>
      <c r="BD106" s="4" t="str">
        <f>IF(CE106="○",COUNTIF($AO$17:CE106,"○"),"")</f>
        <v/>
      </c>
      <c r="BE106" s="4" t="str">
        <f>IF(CF106="○",COUNTIF($AP$17:CF106,"○"),"")</f>
        <v/>
      </c>
      <c r="BF106" s="4" t="str">
        <f>IF(CK106="○",COUNTIF($AU$17:CK106,"○"),"")</f>
        <v/>
      </c>
      <c r="BG106" s="77"/>
      <c r="BH106" s="77"/>
      <c r="BI106" s="4" t="str">
        <f t="shared" si="31"/>
        <v/>
      </c>
      <c r="BJ106" s="4" t="str">
        <f t="shared" si="31"/>
        <v/>
      </c>
      <c r="BK106" s="4" t="str">
        <f t="shared" si="31"/>
        <v/>
      </c>
      <c r="BL106" s="4" t="str">
        <f t="shared" si="29"/>
        <v/>
      </c>
      <c r="BM106" s="4" t="str">
        <f>IF(CL106="○",COUNTIF($AN$17:CL106,"○"),"")</f>
        <v/>
      </c>
      <c r="BN106" s="4" t="str">
        <f>IF(CM106="○",COUNTIF($AO$17:CM106,"○"),"")</f>
        <v/>
      </c>
      <c r="BO106" s="4" t="str">
        <f>IF(CN106="○",COUNTIF($AP$17:CN106,"○"),"")</f>
        <v/>
      </c>
      <c r="BP106" s="4" t="str">
        <f>IF(DI106="○",COUNTIF($AU$17:DI106,"○"),"")</f>
        <v/>
      </c>
      <c r="BQ106" s="77"/>
      <c r="BR106" s="77"/>
      <c r="BS106" s="4"/>
      <c r="BT106" s="10"/>
      <c r="BU106" s="10"/>
      <c r="BV106" s="10"/>
      <c r="BW106" s="10"/>
      <c r="BX106" s="10"/>
      <c r="BY106" s="18"/>
      <c r="BZ106" s="10"/>
      <c r="CA106" s="10"/>
      <c r="CB106" s="10"/>
      <c r="CC106" s="10"/>
      <c r="CD106" s="10"/>
      <c r="CE106" s="10"/>
      <c r="CF106" s="10"/>
    </row>
    <row r="107" spans="1:84" ht="21.95" customHeight="1" thickTop="1" thickBot="1" x14ac:dyDescent="0.2">
      <c r="A107" s="4"/>
      <c r="B107" s="4"/>
      <c r="C107" s="4"/>
      <c r="D107" s="4"/>
      <c r="E107" s="45"/>
      <c r="F107" s="45"/>
      <c r="G107" s="45"/>
      <c r="H107" s="45"/>
      <c r="I107" s="77"/>
      <c r="J107" s="77"/>
      <c r="K107" s="4"/>
      <c r="L107" s="4"/>
      <c r="M107" s="4"/>
      <c r="N107" s="4"/>
      <c r="O107" s="46"/>
      <c r="P107" s="46"/>
      <c r="Q107" s="46"/>
      <c r="R107" s="46"/>
      <c r="S107" s="77"/>
      <c r="T107" s="77"/>
      <c r="U107" s="10"/>
      <c r="V107" s="95">
        <f t="shared" si="32"/>
        <v>11</v>
      </c>
      <c r="W107" s="120" t="str">
        <f>IF('申込一覧表（男子）'!$B$27=0,"",('申込一覧表（男子）'!$B$27))</f>
        <v/>
      </c>
      <c r="X107" s="96" t="str">
        <f t="shared" si="39"/>
        <v/>
      </c>
      <c r="Y107" s="97" t="str">
        <f t="shared" si="40"/>
        <v/>
      </c>
      <c r="Z107" s="97" t="str">
        <f t="shared" si="41"/>
        <v/>
      </c>
      <c r="AA107" s="98">
        <f t="shared" si="27"/>
        <v>0</v>
      </c>
      <c r="AB107" s="161" t="str">
        <f t="shared" si="42"/>
        <v/>
      </c>
      <c r="AC107" s="99" t="str">
        <f t="shared" si="43"/>
        <v/>
      </c>
      <c r="AD107" s="53"/>
      <c r="AE107" s="53"/>
      <c r="AF107" s="53"/>
      <c r="AG107" s="53"/>
      <c r="AH107" s="53"/>
      <c r="AI107" s="53"/>
      <c r="AJ107" s="166"/>
      <c r="AK107" s="53"/>
      <c r="AL107" s="166"/>
      <c r="AM107" s="53"/>
      <c r="AN107" s="8"/>
      <c r="AO107" s="8"/>
      <c r="AP107" s="8"/>
      <c r="AQ107" s="8"/>
      <c r="AR107" s="8"/>
      <c r="AS107" s="8"/>
      <c r="AT107" s="8"/>
      <c r="AU107" s="8"/>
      <c r="AV107" s="10"/>
      <c r="AW107" s="10"/>
      <c r="AX107" s="10"/>
      <c r="AY107" s="4" t="str">
        <f t="shared" si="30"/>
        <v/>
      </c>
      <c r="AZ107" s="4" t="str">
        <f t="shared" si="30"/>
        <v/>
      </c>
      <c r="BA107" s="4" t="str">
        <f t="shared" si="30"/>
        <v/>
      </c>
      <c r="BB107" s="4" t="str">
        <f t="shared" si="28"/>
        <v/>
      </c>
      <c r="BC107" s="4" t="str">
        <f>IF(CD107="○",COUNTIF($AN$17:CD107,"○"),"")</f>
        <v/>
      </c>
      <c r="BD107" s="4" t="str">
        <f>IF(CE107="○",COUNTIF($AO$17:CE107,"○"),"")</f>
        <v/>
      </c>
      <c r="BE107" s="4" t="str">
        <f>IF(CF107="○",COUNTIF($AP$17:CF107,"○"),"")</f>
        <v/>
      </c>
      <c r="BF107" s="4" t="str">
        <f>IF(CK107="○",COUNTIF($AU$17:CK107,"○"),"")</f>
        <v/>
      </c>
      <c r="BG107" s="77"/>
      <c r="BH107" s="77"/>
      <c r="BI107" s="4" t="str">
        <f t="shared" si="31"/>
        <v/>
      </c>
      <c r="BJ107" s="4" t="str">
        <f t="shared" si="31"/>
        <v/>
      </c>
      <c r="BK107" s="4" t="str">
        <f t="shared" si="31"/>
        <v/>
      </c>
      <c r="BL107" s="4" t="str">
        <f t="shared" si="29"/>
        <v/>
      </c>
      <c r="BM107" s="4" t="str">
        <f>IF(CL107="○",COUNTIF($AN$17:CL107,"○"),"")</f>
        <v/>
      </c>
      <c r="BN107" s="4" t="str">
        <f>IF(CM107="○",COUNTIF($AO$17:CM107,"○"),"")</f>
        <v/>
      </c>
      <c r="BO107" s="4" t="str">
        <f>IF(CN107="○",COUNTIF($AP$17:CN107,"○"),"")</f>
        <v/>
      </c>
      <c r="BP107" s="4" t="str">
        <f>IF(DI107="○",COUNTIF($AU$17:DI107,"○"),"")</f>
        <v/>
      </c>
      <c r="BQ107" s="77"/>
      <c r="BR107" s="77"/>
      <c r="BS107" s="4"/>
      <c r="BT107" s="10"/>
      <c r="BU107" s="10"/>
      <c r="BV107" s="10"/>
      <c r="BW107" s="10"/>
      <c r="BX107" s="10"/>
      <c r="BY107" s="18"/>
      <c r="BZ107" s="10"/>
      <c r="CA107" s="10"/>
      <c r="CB107" s="10"/>
      <c r="CC107" s="10"/>
      <c r="CD107" s="10"/>
      <c r="CE107" s="10"/>
      <c r="CF107" s="10"/>
    </row>
    <row r="108" spans="1:84" ht="21.95" customHeight="1" thickTop="1" thickBot="1" x14ac:dyDescent="0.2">
      <c r="A108" s="4"/>
      <c r="B108" s="4"/>
      <c r="C108" s="4"/>
      <c r="D108" s="4"/>
      <c r="E108" s="45"/>
      <c r="F108" s="45"/>
      <c r="G108" s="45"/>
      <c r="H108" s="45"/>
      <c r="I108" s="77"/>
      <c r="J108" s="77"/>
      <c r="K108" s="4"/>
      <c r="L108" s="4"/>
      <c r="M108" s="4"/>
      <c r="N108" s="4"/>
      <c r="O108" s="46"/>
      <c r="P108" s="46"/>
      <c r="Q108" s="46"/>
      <c r="R108" s="46"/>
      <c r="S108" s="77"/>
      <c r="T108" s="77"/>
      <c r="U108" s="10"/>
      <c r="V108" s="95">
        <f t="shared" si="32"/>
        <v>12</v>
      </c>
      <c r="W108" s="120" t="str">
        <f>IF('申込一覧表（男子）'!$B$28=0,"",('申込一覧表（男子）'!$B$28))</f>
        <v/>
      </c>
      <c r="X108" s="96" t="str">
        <f t="shared" si="39"/>
        <v/>
      </c>
      <c r="Y108" s="97" t="str">
        <f t="shared" si="40"/>
        <v/>
      </c>
      <c r="Z108" s="97" t="str">
        <f t="shared" si="41"/>
        <v/>
      </c>
      <c r="AA108" s="98">
        <f t="shared" si="27"/>
        <v>0</v>
      </c>
      <c r="AB108" s="161" t="str">
        <f t="shared" si="42"/>
        <v/>
      </c>
      <c r="AC108" s="99" t="str">
        <f t="shared" si="43"/>
        <v/>
      </c>
      <c r="AD108" s="53"/>
      <c r="AE108" s="53"/>
      <c r="AF108" s="53"/>
      <c r="AG108" s="53"/>
      <c r="AH108" s="53"/>
      <c r="AI108" s="53"/>
      <c r="AJ108" s="166"/>
      <c r="AK108" s="53"/>
      <c r="AL108" s="166"/>
      <c r="AM108" s="53"/>
      <c r="AN108" s="8"/>
      <c r="AO108" s="8"/>
      <c r="AP108" s="8"/>
      <c r="AQ108" s="8"/>
      <c r="AR108" s="8"/>
      <c r="AS108" s="8"/>
      <c r="AT108" s="8"/>
      <c r="AU108" s="8"/>
      <c r="AV108" s="10"/>
      <c r="AW108" s="10"/>
      <c r="AX108" s="10"/>
      <c r="AY108" s="4" t="str">
        <f t="shared" si="30"/>
        <v/>
      </c>
      <c r="AZ108" s="4" t="str">
        <f t="shared" si="30"/>
        <v/>
      </c>
      <c r="BA108" s="4" t="str">
        <f t="shared" si="30"/>
        <v/>
      </c>
      <c r="BB108" s="4" t="str">
        <f t="shared" si="28"/>
        <v/>
      </c>
      <c r="BC108" s="4" t="str">
        <f>IF(CD108="○",COUNTIF($AN$17:CD108,"○"),"")</f>
        <v/>
      </c>
      <c r="BD108" s="4" t="str">
        <f>IF(CE108="○",COUNTIF($AO$17:CE108,"○"),"")</f>
        <v/>
      </c>
      <c r="BE108" s="4" t="str">
        <f>IF(CF108="○",COUNTIF($AP$17:CF108,"○"),"")</f>
        <v/>
      </c>
      <c r="BF108" s="4" t="str">
        <f>IF(CK108="○",COUNTIF($AU$17:CK108,"○"),"")</f>
        <v/>
      </c>
      <c r="BG108" s="77"/>
      <c r="BH108" s="77"/>
      <c r="BI108" s="4" t="str">
        <f t="shared" si="31"/>
        <v/>
      </c>
      <c r="BJ108" s="4" t="str">
        <f t="shared" si="31"/>
        <v/>
      </c>
      <c r="BK108" s="4" t="str">
        <f t="shared" si="31"/>
        <v/>
      </c>
      <c r="BL108" s="4" t="str">
        <f t="shared" si="29"/>
        <v/>
      </c>
      <c r="BM108" s="4" t="str">
        <f>IF(CL108="○",COUNTIF($AN$17:CL108,"○"),"")</f>
        <v/>
      </c>
      <c r="BN108" s="4" t="str">
        <f>IF(CM108="○",COUNTIF($AO$17:CM108,"○"),"")</f>
        <v/>
      </c>
      <c r="BO108" s="4" t="str">
        <f>IF(CN108="○",COUNTIF($AP$17:CN108,"○"),"")</f>
        <v/>
      </c>
      <c r="BP108" s="4" t="str">
        <f>IF(DI108="○",COUNTIF($AU$17:DI108,"○"),"")</f>
        <v/>
      </c>
      <c r="BQ108" s="77"/>
      <c r="BR108" s="77"/>
      <c r="BS108" s="4"/>
      <c r="BT108" s="10"/>
      <c r="BU108" s="10"/>
      <c r="BV108" s="10"/>
      <c r="BW108" s="10"/>
      <c r="BX108" s="10"/>
      <c r="BY108" s="18"/>
      <c r="BZ108" s="10"/>
      <c r="CA108" s="10"/>
      <c r="CB108" s="10"/>
      <c r="CC108" s="10"/>
      <c r="CD108" s="10"/>
      <c r="CE108" s="10"/>
      <c r="CF108" s="10"/>
    </row>
    <row r="109" spans="1:84" ht="21.95" customHeight="1" thickTop="1" thickBot="1" x14ac:dyDescent="0.2">
      <c r="A109" s="4"/>
      <c r="B109" s="4"/>
      <c r="C109" s="4"/>
      <c r="D109" s="4"/>
      <c r="E109" s="45"/>
      <c r="F109" s="45"/>
      <c r="G109" s="45"/>
      <c r="H109" s="45"/>
      <c r="I109" s="77"/>
      <c r="J109" s="77"/>
      <c r="K109" s="4"/>
      <c r="L109" s="4"/>
      <c r="M109" s="4"/>
      <c r="N109" s="4"/>
      <c r="O109" s="46"/>
      <c r="P109" s="46"/>
      <c r="Q109" s="46"/>
      <c r="R109" s="46"/>
      <c r="S109" s="77"/>
      <c r="T109" s="77"/>
      <c r="U109" s="10"/>
      <c r="V109" s="95">
        <f t="shared" si="32"/>
        <v>13</v>
      </c>
      <c r="W109" s="120" t="str">
        <f>IF('申込一覧表（男子）'!$B$29=0,"",('申込一覧表（男子）'!$B$29))</f>
        <v/>
      </c>
      <c r="X109" s="96" t="str">
        <f t="shared" si="39"/>
        <v/>
      </c>
      <c r="Y109" s="97" t="str">
        <f t="shared" si="40"/>
        <v/>
      </c>
      <c r="Z109" s="97" t="str">
        <f t="shared" si="41"/>
        <v/>
      </c>
      <c r="AA109" s="98">
        <f t="shared" si="27"/>
        <v>0</v>
      </c>
      <c r="AB109" s="161" t="str">
        <f t="shared" si="42"/>
        <v/>
      </c>
      <c r="AC109" s="99" t="str">
        <f t="shared" si="43"/>
        <v/>
      </c>
      <c r="AD109" s="53"/>
      <c r="AE109" s="53"/>
      <c r="AF109" s="53"/>
      <c r="AG109" s="53"/>
      <c r="AH109" s="53"/>
      <c r="AI109" s="53"/>
      <c r="AJ109" s="166"/>
      <c r="AK109" s="53"/>
      <c r="AL109" s="166"/>
      <c r="AM109" s="53"/>
      <c r="AN109" s="8"/>
      <c r="AO109" s="8"/>
      <c r="AP109" s="8"/>
      <c r="AQ109" s="8"/>
      <c r="AR109" s="8"/>
      <c r="AS109" s="8"/>
      <c r="AT109" s="8"/>
      <c r="AU109" s="8"/>
      <c r="AV109" s="10"/>
      <c r="AW109" s="10"/>
      <c r="AX109" s="10"/>
      <c r="AY109" s="4" t="str">
        <f t="shared" si="30"/>
        <v/>
      </c>
      <c r="AZ109" s="4" t="str">
        <f t="shared" si="30"/>
        <v/>
      </c>
      <c r="BA109" s="4" t="str">
        <f t="shared" si="30"/>
        <v/>
      </c>
      <c r="BB109" s="4" t="str">
        <f t="shared" si="28"/>
        <v/>
      </c>
      <c r="BC109" s="4" t="str">
        <f>IF(CD109="○",COUNTIF($AN$17:CD109,"○"),"")</f>
        <v/>
      </c>
      <c r="BD109" s="4" t="str">
        <f>IF(CE109="○",COUNTIF($AO$17:CE109,"○"),"")</f>
        <v/>
      </c>
      <c r="BE109" s="4" t="str">
        <f>IF(CF109="○",COUNTIF($AP$17:CF109,"○"),"")</f>
        <v/>
      </c>
      <c r="BF109" s="4" t="str">
        <f>IF(CK109="○",COUNTIF($AU$17:CK109,"○"),"")</f>
        <v/>
      </c>
      <c r="BG109" s="77"/>
      <c r="BH109" s="77"/>
      <c r="BI109" s="4" t="str">
        <f t="shared" si="31"/>
        <v/>
      </c>
      <c r="BJ109" s="4" t="str">
        <f t="shared" si="31"/>
        <v/>
      </c>
      <c r="BK109" s="4" t="str">
        <f t="shared" si="31"/>
        <v/>
      </c>
      <c r="BL109" s="4" t="str">
        <f t="shared" si="29"/>
        <v/>
      </c>
      <c r="BM109" s="4" t="str">
        <f>IF(CL109="○",COUNTIF($AN$17:CL109,"○"),"")</f>
        <v/>
      </c>
      <c r="BN109" s="4" t="str">
        <f>IF(CM109="○",COUNTIF($AO$17:CM109,"○"),"")</f>
        <v/>
      </c>
      <c r="BO109" s="4" t="str">
        <f>IF(CN109="○",COUNTIF($AP$17:CN109,"○"),"")</f>
        <v/>
      </c>
      <c r="BP109" s="4" t="str">
        <f>IF(DI109="○",COUNTIF($AU$17:DI109,"○"),"")</f>
        <v/>
      </c>
      <c r="BQ109" s="77"/>
      <c r="BR109" s="77"/>
      <c r="BS109" s="4"/>
      <c r="BT109" s="10"/>
      <c r="BU109" s="10"/>
      <c r="BV109" s="10"/>
      <c r="BW109" s="10"/>
      <c r="BX109" s="10"/>
      <c r="BY109" s="37"/>
      <c r="BZ109" s="10"/>
      <c r="CA109" s="10"/>
      <c r="CB109" s="10"/>
      <c r="CC109" s="10"/>
      <c r="CD109" s="10"/>
      <c r="CE109" s="10"/>
      <c r="CF109" s="10"/>
    </row>
    <row r="110" spans="1:84" ht="21.95" customHeight="1" thickTop="1" thickBot="1" x14ac:dyDescent="0.2">
      <c r="A110" s="4"/>
      <c r="B110" s="4"/>
      <c r="C110" s="4"/>
      <c r="D110" s="4"/>
      <c r="E110" s="45"/>
      <c r="F110" s="45"/>
      <c r="G110" s="45"/>
      <c r="H110" s="45"/>
      <c r="I110" s="77"/>
      <c r="J110" s="77"/>
      <c r="K110" s="4"/>
      <c r="L110" s="4"/>
      <c r="M110" s="4"/>
      <c r="N110" s="4"/>
      <c r="O110" s="46"/>
      <c r="P110" s="46"/>
      <c r="Q110" s="46"/>
      <c r="R110" s="46"/>
      <c r="S110" s="77"/>
      <c r="T110" s="77"/>
      <c r="U110" s="10"/>
      <c r="V110" s="95">
        <f t="shared" si="32"/>
        <v>14</v>
      </c>
      <c r="W110" s="120" t="str">
        <f>IF('申込一覧表（男子）'!$B$30=0,"",('申込一覧表（男子）'!$B$30))</f>
        <v/>
      </c>
      <c r="X110" s="96" t="str">
        <f t="shared" si="39"/>
        <v/>
      </c>
      <c r="Y110" s="97" t="str">
        <f t="shared" si="40"/>
        <v/>
      </c>
      <c r="Z110" s="97" t="str">
        <f t="shared" si="41"/>
        <v/>
      </c>
      <c r="AA110" s="98">
        <f t="shared" si="27"/>
        <v>0</v>
      </c>
      <c r="AB110" s="161" t="str">
        <f t="shared" si="42"/>
        <v/>
      </c>
      <c r="AC110" s="99" t="str">
        <f t="shared" si="43"/>
        <v/>
      </c>
      <c r="AD110" s="53"/>
      <c r="AE110" s="53"/>
      <c r="AF110" s="53"/>
      <c r="AG110" s="53"/>
      <c r="AH110" s="53"/>
      <c r="AI110" s="53"/>
      <c r="AJ110" s="166"/>
      <c r="AK110" s="53"/>
      <c r="AL110" s="166"/>
      <c r="AM110" s="53"/>
      <c r="AN110" s="8"/>
      <c r="AO110" s="8"/>
      <c r="AP110" s="8"/>
      <c r="AQ110" s="8"/>
      <c r="AR110" s="8"/>
      <c r="AS110" s="8"/>
      <c r="AT110" s="8"/>
      <c r="AU110" s="8"/>
      <c r="AV110" s="10"/>
      <c r="AW110" s="10"/>
      <c r="AX110" s="10"/>
      <c r="AY110" s="4" t="str">
        <f t="shared" si="30"/>
        <v/>
      </c>
      <c r="AZ110" s="4" t="str">
        <f t="shared" si="30"/>
        <v/>
      </c>
      <c r="BA110" s="4" t="str">
        <f t="shared" si="30"/>
        <v/>
      </c>
      <c r="BB110" s="4" t="str">
        <f t="shared" si="28"/>
        <v/>
      </c>
      <c r="BC110" s="4" t="str">
        <f>IF(CD110="○",COUNTIF($AN$17:CD110,"○"),"")</f>
        <v/>
      </c>
      <c r="BD110" s="4" t="str">
        <f>IF(CE110="○",COUNTIF($AO$17:CE110,"○"),"")</f>
        <v/>
      </c>
      <c r="BE110" s="4" t="str">
        <f>IF(CF110="○",COUNTIF($AP$17:CF110,"○"),"")</f>
        <v/>
      </c>
      <c r="BF110" s="4" t="str">
        <f>IF(CK110="○",COUNTIF($AU$17:CK110,"○"),"")</f>
        <v/>
      </c>
      <c r="BG110" s="77"/>
      <c r="BH110" s="77"/>
      <c r="BI110" s="4" t="str">
        <f t="shared" si="31"/>
        <v/>
      </c>
      <c r="BJ110" s="4" t="str">
        <f t="shared" si="31"/>
        <v/>
      </c>
      <c r="BK110" s="4" t="str">
        <f t="shared" si="31"/>
        <v/>
      </c>
      <c r="BL110" s="4" t="str">
        <f t="shared" si="29"/>
        <v/>
      </c>
      <c r="BM110" s="4" t="str">
        <f>IF(CL110="○",COUNTIF($AN$17:CL110,"○"),"")</f>
        <v/>
      </c>
      <c r="BN110" s="4" t="str">
        <f>IF(CM110="○",COUNTIF($AO$17:CM110,"○"),"")</f>
        <v/>
      </c>
      <c r="BO110" s="4" t="str">
        <f>IF(CN110="○",COUNTIF($AP$17:CN110,"○"),"")</f>
        <v/>
      </c>
      <c r="BP110" s="4" t="str">
        <f>IF(DI110="○",COUNTIF($AU$17:DI110,"○"),"")</f>
        <v/>
      </c>
      <c r="BQ110" s="77"/>
      <c r="BR110" s="77"/>
      <c r="BS110" s="4"/>
      <c r="BT110" s="10"/>
      <c r="BU110" s="10"/>
      <c r="BV110" s="10"/>
      <c r="BW110" s="10"/>
      <c r="BX110" s="10"/>
      <c r="BY110" s="18"/>
      <c r="BZ110" s="10"/>
      <c r="CA110" s="10"/>
      <c r="CB110" s="10"/>
      <c r="CC110" s="10"/>
      <c r="CD110" s="10"/>
      <c r="CE110" s="10"/>
      <c r="CF110" s="10"/>
    </row>
    <row r="111" spans="1:84" ht="21.95" customHeight="1" thickTop="1" thickBot="1" x14ac:dyDescent="0.2">
      <c r="A111" s="4"/>
      <c r="B111" s="4"/>
      <c r="C111" s="4"/>
      <c r="D111" s="4"/>
      <c r="E111" s="45"/>
      <c r="F111" s="45"/>
      <c r="G111" s="45"/>
      <c r="H111" s="45"/>
      <c r="I111" s="77"/>
      <c r="J111" s="77"/>
      <c r="K111" s="4"/>
      <c r="L111" s="4"/>
      <c r="M111" s="4"/>
      <c r="N111" s="4"/>
      <c r="O111" s="46"/>
      <c r="P111" s="46"/>
      <c r="Q111" s="46"/>
      <c r="R111" s="46"/>
      <c r="S111" s="77"/>
      <c r="T111" s="77"/>
      <c r="U111" s="10"/>
      <c r="V111" s="95">
        <f t="shared" si="32"/>
        <v>15</v>
      </c>
      <c r="W111" s="120" t="str">
        <f>IF('申込一覧表（男子）'!$B$31=0,"",('申込一覧表（男子）'!$B$31))</f>
        <v/>
      </c>
      <c r="X111" s="96" t="str">
        <f t="shared" si="39"/>
        <v/>
      </c>
      <c r="Y111" s="97" t="str">
        <f t="shared" si="40"/>
        <v/>
      </c>
      <c r="Z111" s="97" t="str">
        <f t="shared" si="41"/>
        <v/>
      </c>
      <c r="AA111" s="98">
        <f t="shared" si="27"/>
        <v>0</v>
      </c>
      <c r="AB111" s="161" t="str">
        <f t="shared" si="42"/>
        <v/>
      </c>
      <c r="AC111" s="99" t="str">
        <f t="shared" si="43"/>
        <v/>
      </c>
      <c r="AD111" s="53"/>
      <c r="AE111" s="53"/>
      <c r="AF111" s="53"/>
      <c r="AG111" s="53"/>
      <c r="AH111" s="53"/>
      <c r="AI111" s="53"/>
      <c r="AJ111" s="166"/>
      <c r="AK111" s="53"/>
      <c r="AL111" s="166"/>
      <c r="AM111" s="53"/>
      <c r="AN111" s="8"/>
      <c r="AO111" s="8"/>
      <c r="AP111" s="8"/>
      <c r="AQ111" s="8"/>
      <c r="AR111" s="8"/>
      <c r="AS111" s="8"/>
      <c r="AT111" s="8"/>
      <c r="AU111" s="8"/>
      <c r="AV111" s="10"/>
      <c r="AW111" s="10"/>
      <c r="AX111" s="10"/>
      <c r="AY111" s="4" t="str">
        <f t="shared" si="30"/>
        <v/>
      </c>
      <c r="AZ111" s="4" t="str">
        <f t="shared" si="30"/>
        <v/>
      </c>
      <c r="BA111" s="4" t="str">
        <f t="shared" si="30"/>
        <v/>
      </c>
      <c r="BB111" s="4" t="str">
        <f t="shared" si="28"/>
        <v/>
      </c>
      <c r="BC111" s="4" t="str">
        <f>IF(CD111="○",COUNTIF($AN$17:CD111,"○"),"")</f>
        <v/>
      </c>
      <c r="BD111" s="4" t="str">
        <f>IF(CE111="○",COUNTIF($AO$17:CE111,"○"),"")</f>
        <v/>
      </c>
      <c r="BE111" s="4" t="str">
        <f>IF(CF111="○",COUNTIF($AP$17:CF111,"○"),"")</f>
        <v/>
      </c>
      <c r="BF111" s="4" t="str">
        <f>IF(CK111="○",COUNTIF($AU$17:CK111,"○"),"")</f>
        <v/>
      </c>
      <c r="BG111" s="77"/>
      <c r="BH111" s="77"/>
      <c r="BI111" s="4" t="str">
        <f t="shared" si="31"/>
        <v/>
      </c>
      <c r="BJ111" s="4" t="str">
        <f t="shared" si="31"/>
        <v/>
      </c>
      <c r="BK111" s="4" t="str">
        <f t="shared" si="31"/>
        <v/>
      </c>
      <c r="BL111" s="4" t="str">
        <f t="shared" si="29"/>
        <v/>
      </c>
      <c r="BM111" s="4" t="str">
        <f>IF(CL111="○",COUNTIF($AN$17:CL111,"○"),"")</f>
        <v/>
      </c>
      <c r="BN111" s="4" t="str">
        <f>IF(CM111="○",COUNTIF($AO$17:CM111,"○"),"")</f>
        <v/>
      </c>
      <c r="BO111" s="4" t="str">
        <f>IF(CN111="○",COUNTIF($AP$17:CN111,"○"),"")</f>
        <v/>
      </c>
      <c r="BP111" s="4" t="str">
        <f>IF(DI111="○",COUNTIF($AU$17:DI111,"○"),"")</f>
        <v/>
      </c>
      <c r="BQ111" s="77"/>
      <c r="BR111" s="77"/>
      <c r="BS111" s="4"/>
      <c r="BT111" s="10"/>
      <c r="BU111" s="10"/>
      <c r="BV111" s="24"/>
      <c r="BW111" s="10"/>
      <c r="BX111" s="10"/>
      <c r="BY111" s="26"/>
      <c r="BZ111" s="4"/>
      <c r="CA111" s="4"/>
      <c r="CB111" s="10"/>
      <c r="CC111" s="10"/>
      <c r="CD111" s="10"/>
      <c r="CE111" s="24"/>
      <c r="CF111" s="10"/>
    </row>
    <row r="112" spans="1:84" ht="21.95" customHeight="1" thickTop="1" thickBot="1" x14ac:dyDescent="0.2">
      <c r="A112" s="4"/>
      <c r="B112" s="4"/>
      <c r="C112" s="4"/>
      <c r="D112" s="4"/>
      <c r="E112" s="45"/>
      <c r="F112" s="45"/>
      <c r="G112" s="45"/>
      <c r="H112" s="45"/>
      <c r="I112" s="77"/>
      <c r="J112" s="77"/>
      <c r="K112" s="4"/>
      <c r="L112" s="4"/>
      <c r="M112" s="4"/>
      <c r="N112" s="4"/>
      <c r="O112" s="46"/>
      <c r="P112" s="46"/>
      <c r="Q112" s="46"/>
      <c r="R112" s="46"/>
      <c r="S112" s="77"/>
      <c r="T112" s="77"/>
      <c r="U112" s="10"/>
      <c r="V112" s="95">
        <f t="shared" si="32"/>
        <v>16</v>
      </c>
      <c r="W112" s="120" t="str">
        <f>IF('申込一覧表（男子）'!$B$32=0,"",('申込一覧表（男子）'!$B$32))</f>
        <v/>
      </c>
      <c r="X112" s="96" t="str">
        <f t="shared" si="39"/>
        <v/>
      </c>
      <c r="Y112" s="97" t="str">
        <f t="shared" si="40"/>
        <v/>
      </c>
      <c r="Z112" s="97" t="str">
        <f t="shared" si="41"/>
        <v/>
      </c>
      <c r="AA112" s="98">
        <f t="shared" si="27"/>
        <v>0</v>
      </c>
      <c r="AB112" s="161" t="str">
        <f t="shared" si="42"/>
        <v/>
      </c>
      <c r="AC112" s="99" t="str">
        <f t="shared" si="43"/>
        <v/>
      </c>
      <c r="AD112" s="53"/>
      <c r="AE112" s="53"/>
      <c r="AF112" s="53"/>
      <c r="AG112" s="53"/>
      <c r="AH112" s="53"/>
      <c r="AI112" s="53"/>
      <c r="AJ112" s="166"/>
      <c r="AK112" s="53"/>
      <c r="AL112" s="166"/>
      <c r="AM112" s="53"/>
      <c r="AN112" s="8"/>
      <c r="AO112" s="8"/>
      <c r="AP112" s="8"/>
      <c r="AQ112" s="8"/>
      <c r="AR112" s="8"/>
      <c r="AS112" s="8"/>
      <c r="AT112" s="8"/>
      <c r="AU112" s="8"/>
      <c r="AV112" s="10"/>
      <c r="AW112" s="10"/>
      <c r="AX112" s="10"/>
      <c r="AY112" s="4" t="str">
        <f t="shared" si="30"/>
        <v/>
      </c>
      <c r="AZ112" s="4" t="str">
        <f t="shared" si="30"/>
        <v/>
      </c>
      <c r="BA112" s="4" t="str">
        <f t="shared" si="30"/>
        <v/>
      </c>
      <c r="BB112" s="4" t="str">
        <f t="shared" si="28"/>
        <v/>
      </c>
      <c r="BC112" s="4" t="str">
        <f>IF(CD112="○",COUNTIF($AN$17:CD112,"○"),"")</f>
        <v/>
      </c>
      <c r="BD112" s="4" t="str">
        <f>IF(CE112="○",COUNTIF($AO$17:CE112,"○"),"")</f>
        <v/>
      </c>
      <c r="BE112" s="4" t="str">
        <f>IF(CF112="○",COUNTIF($AP$17:CF112,"○"),"")</f>
        <v/>
      </c>
      <c r="BF112" s="4" t="str">
        <f>IF(CK112="○",COUNTIF($AU$17:CK112,"○"),"")</f>
        <v/>
      </c>
      <c r="BG112" s="77"/>
      <c r="BH112" s="77"/>
      <c r="BI112" s="4" t="str">
        <f t="shared" si="31"/>
        <v/>
      </c>
      <c r="BJ112" s="4" t="str">
        <f t="shared" si="31"/>
        <v/>
      </c>
      <c r="BK112" s="4" t="str">
        <f t="shared" si="31"/>
        <v/>
      </c>
      <c r="BL112" s="4" t="str">
        <f t="shared" si="29"/>
        <v/>
      </c>
      <c r="BM112" s="4" t="str">
        <f>IF(CL112="○",COUNTIF($AN$17:CL112,"○"),"")</f>
        <v/>
      </c>
      <c r="BN112" s="4" t="str">
        <f>IF(CM112="○",COUNTIF($AO$17:CM112,"○"),"")</f>
        <v/>
      </c>
      <c r="BO112" s="4" t="str">
        <f>IF(CN112="○",COUNTIF($AP$17:CN112,"○"),"")</f>
        <v/>
      </c>
      <c r="BP112" s="4" t="str">
        <f>IF(DI112="○",COUNTIF($AU$17:DI112,"○"),"")</f>
        <v/>
      </c>
      <c r="BQ112" s="77"/>
      <c r="BR112" s="77"/>
      <c r="BS112" s="4"/>
      <c r="BT112" s="10"/>
      <c r="BU112" s="10"/>
      <c r="BV112" s="10"/>
      <c r="BW112" s="10"/>
      <c r="BX112" s="10"/>
      <c r="BY112" s="26"/>
      <c r="BZ112" s="4"/>
      <c r="CA112" s="4"/>
      <c r="CB112" s="10"/>
      <c r="CC112" s="10"/>
      <c r="CD112" s="10"/>
      <c r="CE112" s="10"/>
      <c r="CF112" s="10"/>
    </row>
    <row r="113" spans="1:84" ht="21.95" customHeight="1" thickTop="1" thickBot="1" x14ac:dyDescent="0.2">
      <c r="A113" s="4"/>
      <c r="B113" s="4"/>
      <c r="C113" s="4"/>
      <c r="D113" s="4"/>
      <c r="E113" s="45"/>
      <c r="F113" s="45"/>
      <c r="G113" s="45"/>
      <c r="H113" s="45"/>
      <c r="I113" s="77"/>
      <c r="J113" s="77"/>
      <c r="K113" s="4"/>
      <c r="L113" s="4"/>
      <c r="M113" s="4"/>
      <c r="N113" s="4"/>
      <c r="O113" s="46"/>
      <c r="P113" s="46"/>
      <c r="Q113" s="46"/>
      <c r="R113" s="46"/>
      <c r="S113" s="77"/>
      <c r="T113" s="77"/>
      <c r="U113" s="10"/>
      <c r="V113" s="95">
        <f t="shared" si="32"/>
        <v>17</v>
      </c>
      <c r="W113" s="120" t="str">
        <f>IF('申込一覧表（男子）'!$B$33=0,"",('申込一覧表（男子）'!$B$33))</f>
        <v/>
      </c>
      <c r="X113" s="96" t="str">
        <f t="shared" si="39"/>
        <v/>
      </c>
      <c r="Y113" s="97" t="str">
        <f t="shared" si="40"/>
        <v/>
      </c>
      <c r="Z113" s="97" t="str">
        <f t="shared" si="41"/>
        <v/>
      </c>
      <c r="AA113" s="98">
        <f t="shared" si="27"/>
        <v>0</v>
      </c>
      <c r="AB113" s="161" t="str">
        <f t="shared" si="42"/>
        <v/>
      </c>
      <c r="AC113" s="99" t="str">
        <f t="shared" si="43"/>
        <v/>
      </c>
      <c r="AD113" s="53"/>
      <c r="AE113" s="53"/>
      <c r="AF113" s="53"/>
      <c r="AG113" s="53"/>
      <c r="AH113" s="53"/>
      <c r="AI113" s="53"/>
      <c r="AJ113" s="166"/>
      <c r="AK113" s="53"/>
      <c r="AL113" s="166"/>
      <c r="AM113" s="53"/>
      <c r="AN113" s="8"/>
      <c r="AO113" s="8"/>
      <c r="AP113" s="8"/>
      <c r="AQ113" s="8"/>
      <c r="AR113" s="8"/>
      <c r="AS113" s="8"/>
      <c r="AT113" s="8"/>
      <c r="AU113" s="8"/>
      <c r="AV113" s="10"/>
      <c r="AW113" s="10"/>
      <c r="AX113" s="10"/>
      <c r="AY113" s="4" t="str">
        <f t="shared" si="30"/>
        <v/>
      </c>
      <c r="AZ113" s="4" t="str">
        <f t="shared" si="30"/>
        <v/>
      </c>
      <c r="BA113" s="4" t="str">
        <f t="shared" si="30"/>
        <v/>
      </c>
      <c r="BB113" s="4" t="str">
        <f t="shared" si="28"/>
        <v/>
      </c>
      <c r="BC113" s="4" t="str">
        <f>IF(CD113="○",COUNTIF($AN$17:CD113,"○"),"")</f>
        <v/>
      </c>
      <c r="BD113" s="4" t="str">
        <f>IF(CE113="○",COUNTIF($AO$17:CE113,"○"),"")</f>
        <v/>
      </c>
      <c r="BE113" s="4" t="str">
        <f>IF(CF113="○",COUNTIF($AP$17:CF113,"○"),"")</f>
        <v/>
      </c>
      <c r="BF113" s="4" t="str">
        <f>IF(CK113="○",COUNTIF($AU$17:CK113,"○"),"")</f>
        <v/>
      </c>
      <c r="BG113" s="77"/>
      <c r="BH113" s="77"/>
      <c r="BI113" s="4" t="str">
        <f t="shared" si="31"/>
        <v/>
      </c>
      <c r="BJ113" s="4" t="str">
        <f t="shared" si="31"/>
        <v/>
      </c>
      <c r="BK113" s="4" t="str">
        <f t="shared" si="31"/>
        <v/>
      </c>
      <c r="BL113" s="4" t="str">
        <f t="shared" si="29"/>
        <v/>
      </c>
      <c r="BM113" s="4" t="str">
        <f>IF(CL113="○",COUNTIF($AN$17:CL113,"○"),"")</f>
        <v/>
      </c>
      <c r="BN113" s="4" t="str">
        <f>IF(CM113="○",COUNTIF($AO$17:CM113,"○"),"")</f>
        <v/>
      </c>
      <c r="BO113" s="4" t="str">
        <f>IF(CN113="○",COUNTIF($AP$17:CN113,"○"),"")</f>
        <v/>
      </c>
      <c r="BP113" s="4" t="str">
        <f>IF(DI113="○",COUNTIF($AU$17:DI113,"○"),"")</f>
        <v/>
      </c>
      <c r="BQ113" s="77"/>
      <c r="BR113" s="77"/>
      <c r="BS113" s="4"/>
      <c r="BT113" s="10"/>
      <c r="BU113" s="10"/>
      <c r="BV113" s="10"/>
      <c r="BW113" s="10"/>
      <c r="BX113" s="10"/>
      <c r="BY113" s="26"/>
      <c r="BZ113" s="4"/>
      <c r="CA113" s="4"/>
      <c r="CB113" s="10"/>
      <c r="CC113" s="10"/>
      <c r="CD113" s="10"/>
      <c r="CE113" s="10"/>
      <c r="CF113" s="10"/>
    </row>
    <row r="114" spans="1:84" ht="21.95" customHeight="1" thickTop="1" thickBot="1" x14ac:dyDescent="0.2">
      <c r="A114" s="4"/>
      <c r="B114" s="4"/>
      <c r="C114" s="4"/>
      <c r="D114" s="4"/>
      <c r="E114" s="45"/>
      <c r="F114" s="45"/>
      <c r="G114" s="45"/>
      <c r="H114" s="45"/>
      <c r="I114" s="77"/>
      <c r="J114" s="77"/>
      <c r="K114" s="4"/>
      <c r="L114" s="4"/>
      <c r="M114" s="4"/>
      <c r="N114" s="4"/>
      <c r="O114" s="46"/>
      <c r="P114" s="46"/>
      <c r="Q114" s="46"/>
      <c r="R114" s="46"/>
      <c r="S114" s="77"/>
      <c r="T114" s="77"/>
      <c r="U114" s="10"/>
      <c r="V114" s="95">
        <f t="shared" si="32"/>
        <v>18</v>
      </c>
      <c r="W114" s="120" t="str">
        <f>IF('申込一覧表（男子）'!$B$34=0,"",('申込一覧表（男子）'!$B$34))</f>
        <v/>
      </c>
      <c r="X114" s="96" t="str">
        <f t="shared" si="39"/>
        <v/>
      </c>
      <c r="Y114" s="97" t="str">
        <f t="shared" si="40"/>
        <v/>
      </c>
      <c r="Z114" s="97" t="str">
        <f t="shared" si="41"/>
        <v/>
      </c>
      <c r="AA114" s="98">
        <f t="shared" si="27"/>
        <v>0</v>
      </c>
      <c r="AB114" s="161" t="str">
        <f t="shared" si="42"/>
        <v/>
      </c>
      <c r="AC114" s="99" t="str">
        <f t="shared" si="43"/>
        <v/>
      </c>
      <c r="AD114" s="53"/>
      <c r="AE114" s="53"/>
      <c r="AF114" s="53"/>
      <c r="AG114" s="53"/>
      <c r="AH114" s="53"/>
      <c r="AI114" s="53"/>
      <c r="AJ114" s="166"/>
      <c r="AK114" s="53"/>
      <c r="AL114" s="166"/>
      <c r="AM114" s="53"/>
      <c r="AN114" s="8"/>
      <c r="AO114" s="8"/>
      <c r="AP114" s="8"/>
      <c r="AQ114" s="8"/>
      <c r="AR114" s="8"/>
      <c r="AS114" s="8"/>
      <c r="AT114" s="8"/>
      <c r="AU114" s="8"/>
      <c r="AV114" s="10"/>
      <c r="AW114" s="10"/>
      <c r="AX114" s="10"/>
      <c r="AY114" s="4" t="str">
        <f t="shared" si="30"/>
        <v/>
      </c>
      <c r="AZ114" s="4" t="str">
        <f t="shared" si="30"/>
        <v/>
      </c>
      <c r="BA114" s="4" t="str">
        <f t="shared" si="30"/>
        <v/>
      </c>
      <c r="BB114" s="4" t="str">
        <f t="shared" si="28"/>
        <v/>
      </c>
      <c r="BC114" s="4" t="str">
        <f>IF(CD114="○",COUNTIF($AN$17:CD114,"○"),"")</f>
        <v/>
      </c>
      <c r="BD114" s="4" t="str">
        <f>IF(CE114="○",COUNTIF($AO$17:CE114,"○"),"")</f>
        <v/>
      </c>
      <c r="BE114" s="4" t="str">
        <f>IF(CF114="○",COUNTIF($AP$17:CF114,"○"),"")</f>
        <v/>
      </c>
      <c r="BF114" s="4" t="str">
        <f>IF(CK114="○",COUNTIF($AU$17:CK114,"○"),"")</f>
        <v/>
      </c>
      <c r="BG114" s="77"/>
      <c r="BH114" s="77"/>
      <c r="BI114" s="4" t="str">
        <f t="shared" si="31"/>
        <v/>
      </c>
      <c r="BJ114" s="4" t="str">
        <f t="shared" si="31"/>
        <v/>
      </c>
      <c r="BK114" s="4" t="str">
        <f t="shared" si="31"/>
        <v/>
      </c>
      <c r="BL114" s="4" t="str">
        <f t="shared" si="29"/>
        <v/>
      </c>
      <c r="BM114" s="4" t="str">
        <f>IF(CL114="○",COUNTIF($AN$17:CL114,"○"),"")</f>
        <v/>
      </c>
      <c r="BN114" s="4" t="str">
        <f>IF(CM114="○",COUNTIF($AO$17:CM114,"○"),"")</f>
        <v/>
      </c>
      <c r="BO114" s="4" t="str">
        <f>IF(CN114="○",COUNTIF($AP$17:CN114,"○"),"")</f>
        <v/>
      </c>
      <c r="BP114" s="4" t="str">
        <f>IF(DI114="○",COUNTIF($AU$17:DI114,"○"),"")</f>
        <v/>
      </c>
      <c r="BQ114" s="77"/>
      <c r="BR114" s="77"/>
      <c r="BS114" s="4"/>
      <c r="BT114" s="10"/>
      <c r="BU114" s="10"/>
      <c r="BV114" s="10"/>
      <c r="BW114" s="10"/>
      <c r="BX114" s="10"/>
      <c r="BY114" s="26"/>
      <c r="BZ114" s="4"/>
      <c r="CA114" s="4"/>
      <c r="CB114" s="10"/>
      <c r="CC114" s="10"/>
      <c r="CD114" s="10"/>
      <c r="CE114" s="10"/>
      <c r="CF114" s="10"/>
    </row>
    <row r="115" spans="1:84" ht="21.95" customHeight="1" thickTop="1" thickBot="1" x14ac:dyDescent="0.2">
      <c r="A115" s="4"/>
      <c r="B115" s="4"/>
      <c r="C115" s="4"/>
      <c r="D115" s="4"/>
      <c r="E115" s="45"/>
      <c r="F115" s="45"/>
      <c r="G115" s="45"/>
      <c r="H115" s="45"/>
      <c r="I115" s="77"/>
      <c r="J115" s="77"/>
      <c r="K115" s="4"/>
      <c r="L115" s="4"/>
      <c r="M115" s="4"/>
      <c r="N115" s="4"/>
      <c r="O115" s="46"/>
      <c r="P115" s="46"/>
      <c r="Q115" s="46"/>
      <c r="R115" s="46"/>
      <c r="S115" s="77"/>
      <c r="T115" s="77"/>
      <c r="U115" s="10"/>
      <c r="V115" s="95">
        <f t="shared" si="32"/>
        <v>19</v>
      </c>
      <c r="W115" s="120" t="str">
        <f>IF('申込一覧表（男子）'!$B$35=0,"",('申込一覧表（男子）'!$B$35))</f>
        <v/>
      </c>
      <c r="X115" s="96" t="str">
        <f t="shared" si="39"/>
        <v/>
      </c>
      <c r="Y115" s="97" t="str">
        <f t="shared" si="40"/>
        <v/>
      </c>
      <c r="Z115" s="97" t="str">
        <f t="shared" si="41"/>
        <v/>
      </c>
      <c r="AA115" s="98">
        <f t="shared" si="27"/>
        <v>0</v>
      </c>
      <c r="AB115" s="161" t="str">
        <f t="shared" si="42"/>
        <v/>
      </c>
      <c r="AC115" s="99" t="str">
        <f t="shared" si="43"/>
        <v/>
      </c>
      <c r="AD115" s="53"/>
      <c r="AE115" s="53"/>
      <c r="AF115" s="53"/>
      <c r="AG115" s="53"/>
      <c r="AH115" s="53"/>
      <c r="AI115" s="53"/>
      <c r="AJ115" s="166"/>
      <c r="AK115" s="53"/>
      <c r="AL115" s="166"/>
      <c r="AM115" s="53"/>
      <c r="AN115" s="8"/>
      <c r="AO115" s="8"/>
      <c r="AP115" s="8"/>
      <c r="AQ115" s="8"/>
      <c r="AR115" s="8"/>
      <c r="AS115" s="8"/>
      <c r="AT115" s="8"/>
      <c r="AU115" s="8"/>
      <c r="AV115" s="10"/>
      <c r="AW115" s="10"/>
      <c r="AX115" s="10"/>
      <c r="AY115" s="4" t="str">
        <f t="shared" si="30"/>
        <v/>
      </c>
      <c r="AZ115" s="4" t="str">
        <f t="shared" si="30"/>
        <v/>
      </c>
      <c r="BA115" s="4" t="str">
        <f t="shared" si="30"/>
        <v/>
      </c>
      <c r="BB115" s="4" t="str">
        <f t="shared" si="28"/>
        <v/>
      </c>
      <c r="BC115" s="4" t="str">
        <f>IF(CD115="○",COUNTIF($AN$17:CD115,"○"),"")</f>
        <v/>
      </c>
      <c r="BD115" s="4" t="str">
        <f>IF(CE115="○",COUNTIF($AO$17:CE115,"○"),"")</f>
        <v/>
      </c>
      <c r="BE115" s="4" t="str">
        <f>IF(CF115="○",COUNTIF($AP$17:CF115,"○"),"")</f>
        <v/>
      </c>
      <c r="BF115" s="4" t="str">
        <f>IF(CK115="○",COUNTIF($AU$17:CK115,"○"),"")</f>
        <v/>
      </c>
      <c r="BG115" s="77"/>
      <c r="BH115" s="77"/>
      <c r="BI115" s="4" t="str">
        <f t="shared" si="31"/>
        <v/>
      </c>
      <c r="BJ115" s="4" t="str">
        <f t="shared" si="31"/>
        <v/>
      </c>
      <c r="BK115" s="4" t="str">
        <f t="shared" si="31"/>
        <v/>
      </c>
      <c r="BL115" s="4" t="str">
        <f t="shared" si="29"/>
        <v/>
      </c>
      <c r="BM115" s="4" t="str">
        <f>IF(CL115="○",COUNTIF($AN$17:CL115,"○"),"")</f>
        <v/>
      </c>
      <c r="BN115" s="4" t="str">
        <f>IF(CM115="○",COUNTIF($AO$17:CM115,"○"),"")</f>
        <v/>
      </c>
      <c r="BO115" s="4" t="str">
        <f>IF(CN115="○",COUNTIF($AP$17:CN115,"○"),"")</f>
        <v/>
      </c>
      <c r="BP115" s="4" t="str">
        <f>IF(DI115="○",COUNTIF($AU$17:DI115,"○"),"")</f>
        <v/>
      </c>
      <c r="BQ115" s="77"/>
      <c r="BR115" s="77"/>
      <c r="BS115" s="10"/>
      <c r="BT115" s="10"/>
      <c r="BU115" s="10"/>
      <c r="BV115" s="10"/>
      <c r="BW115" s="10"/>
      <c r="BX115" s="10"/>
      <c r="BY115" s="26"/>
      <c r="BZ115" s="4"/>
      <c r="CA115" s="4"/>
      <c r="CB115" s="10"/>
      <c r="CC115" s="10"/>
      <c r="CD115" s="10"/>
      <c r="CE115" s="10"/>
      <c r="CF115" s="10"/>
    </row>
    <row r="116" spans="1:84" ht="21.95" customHeight="1" thickTop="1" thickBot="1" x14ac:dyDescent="0.2">
      <c r="A116" s="4"/>
      <c r="B116" s="4"/>
      <c r="C116" s="4"/>
      <c r="D116" s="4"/>
      <c r="E116" s="45"/>
      <c r="F116" s="45"/>
      <c r="G116" s="45"/>
      <c r="H116" s="45"/>
      <c r="I116" s="77"/>
      <c r="J116" s="77"/>
      <c r="K116" s="4"/>
      <c r="L116" s="4"/>
      <c r="M116" s="4"/>
      <c r="N116" s="4"/>
      <c r="O116" s="46"/>
      <c r="P116" s="46"/>
      <c r="Q116" s="46"/>
      <c r="R116" s="46"/>
      <c r="S116" s="77"/>
      <c r="T116" s="77"/>
      <c r="U116" s="10"/>
      <c r="V116" s="95">
        <f t="shared" si="32"/>
        <v>20</v>
      </c>
      <c r="W116" s="120" t="str">
        <f>IF('申込一覧表（男子）'!$B$36=0,"",('申込一覧表（男子）'!$B$36))</f>
        <v/>
      </c>
      <c r="X116" s="96" t="str">
        <f t="shared" si="39"/>
        <v/>
      </c>
      <c r="Y116" s="97" t="str">
        <f t="shared" si="40"/>
        <v/>
      </c>
      <c r="Z116" s="97" t="str">
        <f t="shared" si="41"/>
        <v/>
      </c>
      <c r="AA116" s="98">
        <f t="shared" si="27"/>
        <v>0</v>
      </c>
      <c r="AB116" s="161" t="str">
        <f t="shared" si="42"/>
        <v/>
      </c>
      <c r="AC116" s="99" t="str">
        <f t="shared" si="43"/>
        <v/>
      </c>
      <c r="AD116" s="53"/>
      <c r="AE116" s="53"/>
      <c r="AF116" s="53"/>
      <c r="AG116" s="53"/>
      <c r="AH116" s="53"/>
      <c r="AI116" s="53"/>
      <c r="AJ116" s="166"/>
      <c r="AK116" s="53"/>
      <c r="AL116" s="166"/>
      <c r="AM116" s="53"/>
      <c r="AN116" s="8"/>
      <c r="AO116" s="8"/>
      <c r="AP116" s="8"/>
      <c r="AQ116" s="8"/>
      <c r="AR116" s="8"/>
      <c r="AS116" s="8"/>
      <c r="AT116" s="8"/>
      <c r="AU116" s="8"/>
      <c r="AV116" s="10"/>
      <c r="AW116" s="10"/>
      <c r="AX116" s="10"/>
      <c r="AY116" s="4" t="str">
        <f t="shared" si="30"/>
        <v/>
      </c>
      <c r="AZ116" s="4" t="str">
        <f t="shared" si="30"/>
        <v/>
      </c>
      <c r="BA116" s="4" t="str">
        <f t="shared" si="30"/>
        <v/>
      </c>
      <c r="BB116" s="4" t="str">
        <f t="shared" si="28"/>
        <v/>
      </c>
      <c r="BC116" s="4" t="str">
        <f>IF(CD116="○",COUNTIF($AN$17:CD116,"○"),"")</f>
        <v/>
      </c>
      <c r="BD116" s="4" t="str">
        <f>IF(CE116="○",COUNTIF($AO$17:CE116,"○"),"")</f>
        <v/>
      </c>
      <c r="BE116" s="4" t="str">
        <f>IF(CF116="○",COUNTIF($AP$17:CF116,"○"),"")</f>
        <v/>
      </c>
      <c r="BF116" s="4" t="str">
        <f>IF(CK116="○",COUNTIF($AU$17:CK116,"○"),"")</f>
        <v/>
      </c>
      <c r="BG116" s="77"/>
      <c r="BH116" s="77"/>
      <c r="BI116" s="4" t="str">
        <f t="shared" si="31"/>
        <v/>
      </c>
      <c r="BJ116" s="4" t="str">
        <f t="shared" si="31"/>
        <v/>
      </c>
      <c r="BK116" s="4" t="str">
        <f t="shared" si="31"/>
        <v/>
      </c>
      <c r="BL116" s="4" t="str">
        <f t="shared" si="29"/>
        <v/>
      </c>
      <c r="BM116" s="4" t="str">
        <f>IF(CL116="○",COUNTIF($AN$17:CL116,"○"),"")</f>
        <v/>
      </c>
      <c r="BN116" s="4" t="str">
        <f>IF(CM116="○",COUNTIF($AO$17:CM116,"○"),"")</f>
        <v/>
      </c>
      <c r="BO116" s="4" t="str">
        <f>IF(CN116="○",COUNTIF($AP$17:CN116,"○"),"")</f>
        <v/>
      </c>
      <c r="BP116" s="4" t="str">
        <f>IF(DI116="○",COUNTIF($AU$17:DI116,"○"),"")</f>
        <v/>
      </c>
      <c r="BQ116" s="77"/>
      <c r="BR116" s="77"/>
      <c r="BS116" s="10"/>
      <c r="BT116" s="10"/>
      <c r="BU116" s="10"/>
      <c r="BV116" s="10"/>
      <c r="BW116" s="10"/>
      <c r="BX116" s="10"/>
      <c r="BY116" s="26"/>
      <c r="BZ116" s="4"/>
      <c r="CA116" s="4"/>
      <c r="CB116" s="10"/>
      <c r="CC116" s="10"/>
      <c r="CD116" s="10"/>
      <c r="CE116" s="10"/>
      <c r="CF116" s="10"/>
    </row>
    <row r="117" spans="1:84" ht="21.95" customHeight="1" thickTop="1" thickBot="1" x14ac:dyDescent="0.2">
      <c r="A117" s="4"/>
      <c r="B117" s="4"/>
      <c r="C117" s="4"/>
      <c r="D117" s="4"/>
      <c r="E117" s="45"/>
      <c r="F117" s="45"/>
      <c r="G117" s="45"/>
      <c r="H117" s="45"/>
      <c r="I117" s="77"/>
      <c r="J117" s="77"/>
      <c r="K117" s="4"/>
      <c r="L117" s="4"/>
      <c r="M117" s="4"/>
      <c r="N117" s="4"/>
      <c r="O117" s="46"/>
      <c r="P117" s="46"/>
      <c r="Q117" s="46"/>
      <c r="R117" s="46"/>
      <c r="S117" s="77"/>
      <c r="T117" s="77"/>
      <c r="U117" s="10"/>
      <c r="V117" s="95">
        <f t="shared" si="32"/>
        <v>21</v>
      </c>
      <c r="W117" s="120" t="str">
        <f>IF('申込一覧表（男子）'!$B$37=0,"",('申込一覧表（男子）'!$B$37))</f>
        <v/>
      </c>
      <c r="X117" s="96" t="str">
        <f t="shared" si="39"/>
        <v/>
      </c>
      <c r="Y117" s="97" t="str">
        <f t="shared" si="40"/>
        <v/>
      </c>
      <c r="Z117" s="97" t="str">
        <f t="shared" si="41"/>
        <v/>
      </c>
      <c r="AA117" s="98">
        <f t="shared" si="27"/>
        <v>0</v>
      </c>
      <c r="AB117" s="161" t="str">
        <f t="shared" si="42"/>
        <v/>
      </c>
      <c r="AC117" s="99" t="str">
        <f t="shared" si="43"/>
        <v/>
      </c>
      <c r="AD117" s="53"/>
      <c r="AE117" s="53"/>
      <c r="AF117" s="53"/>
      <c r="AG117" s="53"/>
      <c r="AH117" s="53"/>
      <c r="AI117" s="53"/>
      <c r="AJ117" s="166"/>
      <c r="AK117" s="53"/>
      <c r="AL117" s="166"/>
      <c r="AM117" s="53"/>
      <c r="AN117" s="8"/>
      <c r="AO117" s="8"/>
      <c r="AP117" s="8"/>
      <c r="AQ117" s="8"/>
      <c r="AR117" s="8"/>
      <c r="AS117" s="8"/>
      <c r="AT117" s="8"/>
      <c r="AU117" s="8"/>
      <c r="AV117" s="10"/>
      <c r="AW117" s="10"/>
      <c r="AX117" s="10"/>
      <c r="AY117" s="4" t="str">
        <f t="shared" si="30"/>
        <v/>
      </c>
      <c r="AZ117" s="4" t="str">
        <f t="shared" si="30"/>
        <v/>
      </c>
      <c r="BA117" s="4" t="str">
        <f t="shared" si="30"/>
        <v/>
      </c>
      <c r="BB117" s="4" t="str">
        <f t="shared" si="28"/>
        <v/>
      </c>
      <c r="BC117" s="4" t="str">
        <f>IF(CD117="○",COUNTIF($AN$17:CD117,"○"),"")</f>
        <v/>
      </c>
      <c r="BD117" s="4" t="str">
        <f>IF(CE117="○",COUNTIF($AO$17:CE117,"○"),"")</f>
        <v/>
      </c>
      <c r="BE117" s="4" t="str">
        <f>IF(CF117="○",COUNTIF($AP$17:CF117,"○"),"")</f>
        <v/>
      </c>
      <c r="BF117" s="4" t="str">
        <f>IF(CK117="○",COUNTIF($AU$17:CK117,"○"),"")</f>
        <v/>
      </c>
      <c r="BG117" s="77"/>
      <c r="BH117" s="77"/>
      <c r="BI117" s="4" t="str">
        <f t="shared" si="31"/>
        <v/>
      </c>
      <c r="BJ117" s="4" t="str">
        <f t="shared" si="31"/>
        <v/>
      </c>
      <c r="BK117" s="4" t="str">
        <f t="shared" si="31"/>
        <v/>
      </c>
      <c r="BL117" s="4" t="str">
        <f t="shared" si="29"/>
        <v/>
      </c>
      <c r="BM117" s="4" t="str">
        <f>IF(CL117="○",COUNTIF($AN$17:CL117,"○"),"")</f>
        <v/>
      </c>
      <c r="BN117" s="4" t="str">
        <f>IF(CM117="○",COUNTIF($AO$17:CM117,"○"),"")</f>
        <v/>
      </c>
      <c r="BO117" s="4" t="str">
        <f>IF(CN117="○",COUNTIF($AP$17:CN117,"○"),"")</f>
        <v/>
      </c>
      <c r="BP117" s="4" t="str">
        <f>IF(DI117="○",COUNTIF($AU$17:DI117,"○"),"")</f>
        <v/>
      </c>
      <c r="BQ117" s="77"/>
      <c r="BR117" s="77"/>
      <c r="BS117" s="4"/>
      <c r="BT117" s="10"/>
      <c r="BU117" s="10"/>
      <c r="BV117" s="10"/>
      <c r="BW117" s="10"/>
      <c r="BX117" s="10"/>
      <c r="BY117" s="18"/>
      <c r="BZ117" s="10"/>
      <c r="CA117" s="10"/>
      <c r="CB117" s="10"/>
      <c r="CC117" s="10"/>
      <c r="CD117" s="10"/>
      <c r="CE117" s="10"/>
      <c r="CF117" s="10"/>
    </row>
    <row r="118" spans="1:84" ht="21.95" customHeight="1" thickTop="1" thickBot="1" x14ac:dyDescent="0.2">
      <c r="A118" s="4"/>
      <c r="B118" s="4"/>
      <c r="C118" s="4"/>
      <c r="D118" s="4"/>
      <c r="E118" s="45"/>
      <c r="F118" s="45"/>
      <c r="G118" s="45"/>
      <c r="H118" s="45"/>
      <c r="I118" s="77"/>
      <c r="J118" s="77"/>
      <c r="K118" s="4"/>
      <c r="L118" s="4"/>
      <c r="M118" s="4"/>
      <c r="N118" s="4"/>
      <c r="O118" s="46"/>
      <c r="P118" s="46"/>
      <c r="Q118" s="46"/>
      <c r="R118" s="46"/>
      <c r="S118" s="77"/>
      <c r="T118" s="77"/>
      <c r="U118" s="10"/>
      <c r="V118" s="95">
        <f t="shared" si="32"/>
        <v>22</v>
      </c>
      <c r="W118" s="120" t="str">
        <f>IF('申込一覧表（男子）'!$B$38=0,"",('申込一覧表（男子）'!$B$38))</f>
        <v/>
      </c>
      <c r="X118" s="96" t="str">
        <f t="shared" si="39"/>
        <v/>
      </c>
      <c r="Y118" s="97" t="str">
        <f t="shared" si="40"/>
        <v/>
      </c>
      <c r="Z118" s="97" t="str">
        <f t="shared" si="41"/>
        <v/>
      </c>
      <c r="AA118" s="98">
        <f t="shared" si="27"/>
        <v>0</v>
      </c>
      <c r="AB118" s="161" t="str">
        <f t="shared" si="42"/>
        <v/>
      </c>
      <c r="AC118" s="99" t="str">
        <f t="shared" si="43"/>
        <v/>
      </c>
      <c r="AD118" s="53"/>
      <c r="AE118" s="53"/>
      <c r="AF118" s="53"/>
      <c r="AG118" s="53"/>
      <c r="AH118" s="53"/>
      <c r="AI118" s="53"/>
      <c r="AJ118" s="166"/>
      <c r="AK118" s="53"/>
      <c r="AL118" s="166"/>
      <c r="AM118" s="53"/>
      <c r="AN118" s="8"/>
      <c r="AO118" s="8"/>
      <c r="AP118" s="8"/>
      <c r="AQ118" s="8"/>
      <c r="AR118" s="8"/>
      <c r="AS118" s="8"/>
      <c r="AT118" s="8"/>
      <c r="AU118" s="8"/>
      <c r="AV118" s="10"/>
      <c r="AW118" s="10"/>
      <c r="AX118" s="10"/>
      <c r="AY118" s="4" t="str">
        <f t="shared" si="30"/>
        <v/>
      </c>
      <c r="AZ118" s="4" t="str">
        <f t="shared" si="30"/>
        <v/>
      </c>
      <c r="BA118" s="4" t="str">
        <f t="shared" si="30"/>
        <v/>
      </c>
      <c r="BB118" s="4" t="str">
        <f t="shared" si="28"/>
        <v/>
      </c>
      <c r="BC118" s="4" t="str">
        <f>IF(CD118="○",COUNTIF($AN$17:CD118,"○"),"")</f>
        <v/>
      </c>
      <c r="BD118" s="4" t="str">
        <f>IF(CE118="○",COUNTIF($AO$17:CE118,"○"),"")</f>
        <v/>
      </c>
      <c r="BE118" s="4" t="str">
        <f>IF(CF118="○",COUNTIF($AP$17:CF118,"○"),"")</f>
        <v/>
      </c>
      <c r="BF118" s="4" t="str">
        <f>IF(CK118="○",COUNTIF($AU$17:CK118,"○"),"")</f>
        <v/>
      </c>
      <c r="BG118" s="77"/>
      <c r="BH118" s="77"/>
      <c r="BI118" s="4" t="str">
        <f t="shared" si="31"/>
        <v/>
      </c>
      <c r="BJ118" s="4" t="str">
        <f t="shared" si="31"/>
        <v/>
      </c>
      <c r="BK118" s="4" t="str">
        <f t="shared" si="31"/>
        <v/>
      </c>
      <c r="BL118" s="4" t="str">
        <f t="shared" si="29"/>
        <v/>
      </c>
      <c r="BM118" s="4" t="str">
        <f>IF(CL118="○",COUNTIF($AN$17:CL118,"○"),"")</f>
        <v/>
      </c>
      <c r="BN118" s="4" t="str">
        <f>IF(CM118="○",COUNTIF($AO$17:CM118,"○"),"")</f>
        <v/>
      </c>
      <c r="BO118" s="4" t="str">
        <f>IF(CN118="○",COUNTIF($AP$17:CN118,"○"),"")</f>
        <v/>
      </c>
      <c r="BP118" s="4" t="str">
        <f>IF(DI118="○",COUNTIF($AU$17:DI118,"○"),"")</f>
        <v/>
      </c>
      <c r="BQ118" s="77"/>
      <c r="BR118" s="77"/>
      <c r="BS118" s="4"/>
      <c r="BT118" s="10"/>
      <c r="BU118" s="10"/>
      <c r="BV118" s="10"/>
      <c r="BW118" s="10"/>
      <c r="BX118" s="10"/>
      <c r="BY118" s="18"/>
      <c r="BZ118" s="10"/>
      <c r="CA118" s="10"/>
      <c r="CB118" s="10"/>
      <c r="CC118" s="10"/>
      <c r="CD118" s="10"/>
      <c r="CE118" s="10"/>
      <c r="CF118" s="10"/>
    </row>
    <row r="119" spans="1:84" ht="21.95" customHeight="1" thickTop="1" thickBot="1" x14ac:dyDescent="0.2">
      <c r="A119" s="4"/>
      <c r="B119" s="4"/>
      <c r="C119" s="4"/>
      <c r="D119" s="4"/>
      <c r="E119" s="45"/>
      <c r="F119" s="45"/>
      <c r="G119" s="45"/>
      <c r="H119" s="45"/>
      <c r="I119" s="77"/>
      <c r="J119" s="77"/>
      <c r="K119" s="4"/>
      <c r="L119" s="4"/>
      <c r="M119" s="4"/>
      <c r="N119" s="4"/>
      <c r="O119" s="46"/>
      <c r="P119" s="46"/>
      <c r="Q119" s="46"/>
      <c r="R119" s="46"/>
      <c r="S119" s="77"/>
      <c r="T119" s="77"/>
      <c r="U119" s="10"/>
      <c r="V119" s="95">
        <f t="shared" si="32"/>
        <v>23</v>
      </c>
      <c r="W119" s="120" t="str">
        <f>IF('申込一覧表（男子）'!$B$39=0,"",('申込一覧表（男子）'!$B$39))</f>
        <v/>
      </c>
      <c r="X119" s="96" t="str">
        <f t="shared" si="39"/>
        <v/>
      </c>
      <c r="Y119" s="97" t="str">
        <f t="shared" si="40"/>
        <v/>
      </c>
      <c r="Z119" s="97" t="str">
        <f t="shared" si="41"/>
        <v/>
      </c>
      <c r="AA119" s="98">
        <f t="shared" si="27"/>
        <v>0</v>
      </c>
      <c r="AB119" s="161" t="str">
        <f t="shared" si="42"/>
        <v/>
      </c>
      <c r="AC119" s="99" t="str">
        <f t="shared" si="43"/>
        <v/>
      </c>
      <c r="AD119" s="53"/>
      <c r="AE119" s="53"/>
      <c r="AF119" s="53"/>
      <c r="AG119" s="53"/>
      <c r="AH119" s="53"/>
      <c r="AI119" s="53"/>
      <c r="AJ119" s="166"/>
      <c r="AK119" s="53"/>
      <c r="AL119" s="166"/>
      <c r="AM119" s="53"/>
      <c r="AN119" s="8"/>
      <c r="AO119" s="8"/>
      <c r="AP119" s="8"/>
      <c r="AQ119" s="8"/>
      <c r="AR119" s="8"/>
      <c r="AS119" s="8"/>
      <c r="AT119" s="8"/>
      <c r="AU119" s="8"/>
      <c r="AV119" s="10"/>
      <c r="AW119" s="10"/>
      <c r="AX119" s="10"/>
      <c r="AY119" s="4" t="str">
        <f t="shared" si="30"/>
        <v/>
      </c>
      <c r="AZ119" s="4" t="str">
        <f t="shared" si="30"/>
        <v/>
      </c>
      <c r="BA119" s="4" t="str">
        <f t="shared" si="30"/>
        <v/>
      </c>
      <c r="BB119" s="4" t="str">
        <f t="shared" si="28"/>
        <v/>
      </c>
      <c r="BC119" s="4" t="str">
        <f>IF(CD119="○",COUNTIF($AN$17:CD119,"○"),"")</f>
        <v/>
      </c>
      <c r="BD119" s="4" t="str">
        <f>IF(CE119="○",COUNTIF($AO$17:CE119,"○"),"")</f>
        <v/>
      </c>
      <c r="BE119" s="4" t="str">
        <f>IF(CF119="○",COUNTIF($AP$17:CF119,"○"),"")</f>
        <v/>
      </c>
      <c r="BF119" s="4" t="str">
        <f>IF(CK119="○",COUNTIF($AU$17:CK119,"○"),"")</f>
        <v/>
      </c>
      <c r="BG119" s="77"/>
      <c r="BH119" s="77"/>
      <c r="BI119" s="4" t="str">
        <f t="shared" si="31"/>
        <v/>
      </c>
      <c r="BJ119" s="4" t="str">
        <f t="shared" si="31"/>
        <v/>
      </c>
      <c r="BK119" s="4" t="str">
        <f t="shared" si="31"/>
        <v/>
      </c>
      <c r="BL119" s="4" t="str">
        <f t="shared" si="29"/>
        <v/>
      </c>
      <c r="BM119" s="4" t="str">
        <f>IF(CL119="○",COUNTIF($AN$17:CL119,"○"),"")</f>
        <v/>
      </c>
      <c r="BN119" s="4" t="str">
        <f>IF(CM119="○",COUNTIF($AO$17:CM119,"○"),"")</f>
        <v/>
      </c>
      <c r="BO119" s="4" t="str">
        <f>IF(CN119="○",COUNTIF($AP$17:CN119,"○"),"")</f>
        <v/>
      </c>
      <c r="BP119" s="4" t="str">
        <f>IF(DI119="○",COUNTIF($AU$17:DI119,"○"),"")</f>
        <v/>
      </c>
      <c r="BQ119" s="77"/>
      <c r="BR119" s="77"/>
      <c r="BS119" s="4"/>
      <c r="BT119" s="10"/>
      <c r="BU119" s="10"/>
      <c r="BV119" s="10"/>
      <c r="BW119" s="10"/>
      <c r="BX119" s="10"/>
      <c r="BY119" s="18"/>
      <c r="BZ119" s="10"/>
      <c r="CA119" s="10"/>
      <c r="CB119" s="10"/>
      <c r="CC119" s="10"/>
      <c r="CD119" s="10"/>
      <c r="CE119" s="10"/>
      <c r="CF119" s="10"/>
    </row>
    <row r="120" spans="1:84" ht="21.95" customHeight="1" thickTop="1" thickBot="1" x14ac:dyDescent="0.2">
      <c r="A120" s="4"/>
      <c r="B120" s="4"/>
      <c r="C120" s="4"/>
      <c r="D120" s="4"/>
      <c r="E120" s="45"/>
      <c r="F120" s="45"/>
      <c r="G120" s="45"/>
      <c r="H120" s="45"/>
      <c r="I120" s="77"/>
      <c r="J120" s="77"/>
      <c r="K120" s="4"/>
      <c r="L120" s="4"/>
      <c r="M120" s="4"/>
      <c r="N120" s="4"/>
      <c r="O120" s="46"/>
      <c r="P120" s="46"/>
      <c r="Q120" s="46"/>
      <c r="R120" s="46"/>
      <c r="S120" s="77"/>
      <c r="T120" s="77"/>
      <c r="U120" s="10"/>
      <c r="V120" s="95">
        <f t="shared" si="32"/>
        <v>24</v>
      </c>
      <c r="W120" s="120" t="str">
        <f>IF('申込一覧表（男子）'!$B$40=0,"",('申込一覧表（男子）'!$B$40))</f>
        <v/>
      </c>
      <c r="X120" s="96" t="str">
        <f t="shared" si="39"/>
        <v/>
      </c>
      <c r="Y120" s="97" t="str">
        <f t="shared" si="40"/>
        <v/>
      </c>
      <c r="Z120" s="97" t="str">
        <f t="shared" si="41"/>
        <v/>
      </c>
      <c r="AA120" s="98">
        <f t="shared" si="27"/>
        <v>0</v>
      </c>
      <c r="AB120" s="161" t="str">
        <f t="shared" si="42"/>
        <v/>
      </c>
      <c r="AC120" s="99" t="str">
        <f t="shared" si="43"/>
        <v/>
      </c>
      <c r="AD120" s="53"/>
      <c r="AE120" s="53"/>
      <c r="AF120" s="53"/>
      <c r="AG120" s="53"/>
      <c r="AH120" s="53"/>
      <c r="AI120" s="53"/>
      <c r="AJ120" s="166"/>
      <c r="AK120" s="53"/>
      <c r="AL120" s="166"/>
      <c r="AM120" s="53"/>
      <c r="AN120" s="8"/>
      <c r="AO120" s="8"/>
      <c r="AP120" s="8"/>
      <c r="AQ120" s="8"/>
      <c r="AR120" s="8"/>
      <c r="AS120" s="8"/>
      <c r="AT120" s="8"/>
      <c r="AU120" s="8"/>
      <c r="AV120" s="10"/>
      <c r="AW120" s="10"/>
      <c r="AX120" s="10"/>
      <c r="AY120" s="4" t="str">
        <f t="shared" si="30"/>
        <v/>
      </c>
      <c r="AZ120" s="4" t="str">
        <f t="shared" si="30"/>
        <v/>
      </c>
      <c r="BA120" s="4" t="str">
        <f t="shared" si="30"/>
        <v/>
      </c>
      <c r="BB120" s="4" t="str">
        <f t="shared" si="28"/>
        <v/>
      </c>
      <c r="BC120" s="4" t="str">
        <f>IF(CD120="○",COUNTIF($AN$17:CD120,"○"),"")</f>
        <v/>
      </c>
      <c r="BD120" s="4" t="str">
        <f>IF(CE120="○",COUNTIF($AO$17:CE120,"○"),"")</f>
        <v/>
      </c>
      <c r="BE120" s="4" t="str">
        <f>IF(CF120="○",COUNTIF($AP$17:CF120,"○"),"")</f>
        <v/>
      </c>
      <c r="BF120" s="4" t="str">
        <f>IF(CK120="○",COUNTIF($AU$17:CK120,"○"),"")</f>
        <v/>
      </c>
      <c r="BG120" s="77"/>
      <c r="BH120" s="77"/>
      <c r="BI120" s="4" t="str">
        <f t="shared" si="31"/>
        <v/>
      </c>
      <c r="BJ120" s="4" t="str">
        <f t="shared" si="31"/>
        <v/>
      </c>
      <c r="BK120" s="4" t="str">
        <f t="shared" si="31"/>
        <v/>
      </c>
      <c r="BL120" s="4" t="str">
        <f t="shared" si="29"/>
        <v/>
      </c>
      <c r="BM120" s="4" t="str">
        <f>IF(CL120="○",COUNTIF($AN$17:CL120,"○"),"")</f>
        <v/>
      </c>
      <c r="BN120" s="4" t="str">
        <f>IF(CM120="○",COUNTIF($AO$17:CM120,"○"),"")</f>
        <v/>
      </c>
      <c r="BO120" s="4" t="str">
        <f>IF(CN120="○",COUNTIF($AP$17:CN120,"○"),"")</f>
        <v/>
      </c>
      <c r="BP120" s="4" t="str">
        <f>IF(DI120="○",COUNTIF($AU$17:DI120,"○"),"")</f>
        <v/>
      </c>
      <c r="BQ120" s="77"/>
      <c r="BR120" s="77"/>
      <c r="BS120" s="4"/>
      <c r="BT120" s="10"/>
      <c r="BU120" s="10"/>
      <c r="BV120" s="10"/>
      <c r="BW120" s="10"/>
      <c r="BX120" s="10"/>
      <c r="BY120" s="37"/>
      <c r="BZ120" s="10"/>
      <c r="CA120" s="10"/>
      <c r="CB120" s="10"/>
      <c r="CC120" s="10"/>
      <c r="CD120" s="10"/>
      <c r="CE120" s="10"/>
      <c r="CF120" s="10"/>
    </row>
    <row r="121" spans="1:84" ht="21.95" customHeight="1" thickTop="1" thickBot="1" x14ac:dyDescent="0.2">
      <c r="A121" s="4"/>
      <c r="B121" s="4"/>
      <c r="C121" s="4"/>
      <c r="D121" s="4"/>
      <c r="E121" s="45"/>
      <c r="F121" s="45"/>
      <c r="G121" s="45"/>
      <c r="H121" s="45"/>
      <c r="I121" s="77"/>
      <c r="J121" s="77"/>
      <c r="K121" s="4"/>
      <c r="L121" s="4"/>
      <c r="M121" s="4"/>
      <c r="N121" s="4"/>
      <c r="O121" s="46"/>
      <c r="P121" s="46"/>
      <c r="Q121" s="46"/>
      <c r="R121" s="46"/>
      <c r="S121" s="77"/>
      <c r="T121" s="77"/>
      <c r="U121" s="10"/>
      <c r="V121" s="95">
        <f t="shared" ref="V121:V152" si="44">IF($V81="","",$V81)</f>
        <v>25</v>
      </c>
      <c r="W121" s="120" t="str">
        <f>IF('申込一覧表（男子）'!$B$41=0,"",('申込一覧表（男子）'!$B$41))</f>
        <v/>
      </c>
      <c r="X121" s="96" t="str">
        <f t="shared" si="39"/>
        <v/>
      </c>
      <c r="Y121" s="97" t="str">
        <f t="shared" si="40"/>
        <v/>
      </c>
      <c r="Z121" s="97" t="str">
        <f t="shared" si="41"/>
        <v/>
      </c>
      <c r="AA121" s="98">
        <f t="shared" si="27"/>
        <v>0</v>
      </c>
      <c r="AB121" s="161" t="str">
        <f t="shared" si="42"/>
        <v/>
      </c>
      <c r="AC121" s="99" t="str">
        <f t="shared" si="43"/>
        <v/>
      </c>
      <c r="AD121" s="53"/>
      <c r="AE121" s="53"/>
      <c r="AF121" s="53"/>
      <c r="AG121" s="53"/>
      <c r="AH121" s="53"/>
      <c r="AI121" s="53"/>
      <c r="AJ121" s="166"/>
      <c r="AK121" s="53"/>
      <c r="AL121" s="166"/>
      <c r="AM121" s="53"/>
      <c r="AN121" s="8"/>
      <c r="AO121" s="8"/>
      <c r="AP121" s="8"/>
      <c r="AQ121" s="8"/>
      <c r="AR121" s="8"/>
      <c r="AS121" s="8"/>
      <c r="AT121" s="8"/>
      <c r="AU121" s="8"/>
      <c r="AV121" s="10"/>
      <c r="AW121" s="10"/>
      <c r="AX121" s="10"/>
      <c r="AY121" s="4" t="str">
        <f t="shared" si="30"/>
        <v/>
      </c>
      <c r="AZ121" s="4" t="str">
        <f t="shared" si="30"/>
        <v/>
      </c>
      <c r="BA121" s="4" t="str">
        <f t="shared" si="30"/>
        <v/>
      </c>
      <c r="BB121" s="4" t="str">
        <f t="shared" si="28"/>
        <v/>
      </c>
      <c r="BC121" s="4" t="str">
        <f>IF(CD121="○",COUNTIF($AN$17:CD121,"○"),"")</f>
        <v/>
      </c>
      <c r="BD121" s="4" t="str">
        <f>IF(CE121="○",COUNTIF($AO$17:CE121,"○"),"")</f>
        <v/>
      </c>
      <c r="BE121" s="4" t="str">
        <f>IF(CF121="○",COUNTIF($AP$17:CF121,"○"),"")</f>
        <v/>
      </c>
      <c r="BF121" s="4" t="str">
        <f>IF(CK121="○",COUNTIF($AU$17:CK121,"○"),"")</f>
        <v/>
      </c>
      <c r="BG121" s="77"/>
      <c r="BH121" s="77"/>
      <c r="BI121" s="4" t="str">
        <f t="shared" si="31"/>
        <v/>
      </c>
      <c r="BJ121" s="4" t="str">
        <f t="shared" si="31"/>
        <v/>
      </c>
      <c r="BK121" s="4" t="str">
        <f t="shared" si="31"/>
        <v/>
      </c>
      <c r="BL121" s="4" t="str">
        <f t="shared" si="29"/>
        <v/>
      </c>
      <c r="BM121" s="4" t="str">
        <f>IF(CL121="○",COUNTIF($AN$17:CL121,"○"),"")</f>
        <v/>
      </c>
      <c r="BN121" s="4" t="str">
        <f>IF(CM121="○",COUNTIF($AO$17:CM121,"○"),"")</f>
        <v/>
      </c>
      <c r="BO121" s="4" t="str">
        <f>IF(CN121="○",COUNTIF($AP$17:CN121,"○"),"")</f>
        <v/>
      </c>
      <c r="BP121" s="4" t="str">
        <f>IF(DI121="○",COUNTIF($AU$17:DI121,"○"),"")</f>
        <v/>
      </c>
      <c r="BQ121" s="77"/>
      <c r="BR121" s="77"/>
      <c r="BS121" s="4"/>
      <c r="BT121" s="10"/>
      <c r="BU121" s="10"/>
      <c r="BV121" s="10"/>
      <c r="BW121" s="10"/>
      <c r="BX121" s="10"/>
      <c r="BY121" s="18"/>
      <c r="BZ121" s="10"/>
      <c r="CA121" s="10"/>
      <c r="CB121" s="10"/>
      <c r="CC121" s="10"/>
      <c r="CD121" s="10"/>
      <c r="CE121" s="10"/>
      <c r="CF121" s="10"/>
    </row>
    <row r="122" spans="1:84" ht="21.95" customHeight="1" thickTop="1" thickBot="1" x14ac:dyDescent="0.2">
      <c r="A122" s="4"/>
      <c r="B122" s="4"/>
      <c r="C122" s="4"/>
      <c r="D122" s="4"/>
      <c r="E122" s="45"/>
      <c r="F122" s="45"/>
      <c r="G122" s="45"/>
      <c r="H122" s="45"/>
      <c r="I122" s="77"/>
      <c r="J122" s="77"/>
      <c r="K122" s="4"/>
      <c r="L122" s="4"/>
      <c r="M122" s="4"/>
      <c r="N122" s="4"/>
      <c r="O122" s="46"/>
      <c r="P122" s="46"/>
      <c r="Q122" s="46"/>
      <c r="R122" s="46"/>
      <c r="S122" s="77"/>
      <c r="T122" s="77"/>
      <c r="U122" s="10"/>
      <c r="V122" s="95">
        <f t="shared" si="44"/>
        <v>26</v>
      </c>
      <c r="W122" s="120" t="str">
        <f>IF('申込一覧表（男子）'!$B$42=0,"",('申込一覧表（男子）'!$B$42))</f>
        <v/>
      </c>
      <c r="X122" s="96" t="str">
        <f t="shared" si="39"/>
        <v/>
      </c>
      <c r="Y122" s="97" t="str">
        <f t="shared" si="40"/>
        <v/>
      </c>
      <c r="Z122" s="97" t="str">
        <f t="shared" si="41"/>
        <v/>
      </c>
      <c r="AA122" s="98">
        <f t="shared" si="27"/>
        <v>0</v>
      </c>
      <c r="AB122" s="161" t="str">
        <f t="shared" si="42"/>
        <v/>
      </c>
      <c r="AC122" s="99" t="str">
        <f t="shared" si="43"/>
        <v/>
      </c>
      <c r="AD122" s="53"/>
      <c r="AE122" s="53"/>
      <c r="AF122" s="53"/>
      <c r="AG122" s="53"/>
      <c r="AH122" s="53"/>
      <c r="AI122" s="53"/>
      <c r="AJ122" s="166"/>
      <c r="AK122" s="53"/>
      <c r="AL122" s="166"/>
      <c r="AM122" s="53"/>
      <c r="AN122" s="8"/>
      <c r="AO122" s="8"/>
      <c r="AP122" s="8"/>
      <c r="AQ122" s="8"/>
      <c r="AR122" s="8"/>
      <c r="AS122" s="8"/>
      <c r="AT122" s="8"/>
      <c r="AU122" s="8"/>
      <c r="AV122" s="10"/>
      <c r="AW122" s="10"/>
      <c r="AX122" s="10"/>
      <c r="AY122" s="4" t="str">
        <f t="shared" si="30"/>
        <v/>
      </c>
      <c r="AZ122" s="4" t="str">
        <f t="shared" si="30"/>
        <v/>
      </c>
      <c r="BA122" s="4" t="str">
        <f t="shared" si="30"/>
        <v/>
      </c>
      <c r="BB122" s="4" t="str">
        <f t="shared" si="28"/>
        <v/>
      </c>
      <c r="BC122" s="4" t="str">
        <f>IF(CD122="○",COUNTIF($AN$17:CD122,"○"),"")</f>
        <v/>
      </c>
      <c r="BD122" s="4" t="str">
        <f>IF(CE122="○",COUNTIF($AO$17:CE122,"○"),"")</f>
        <v/>
      </c>
      <c r="BE122" s="4" t="str">
        <f>IF(CF122="○",COUNTIF($AP$17:CF122,"○"),"")</f>
        <v/>
      </c>
      <c r="BF122" s="4" t="str">
        <f>IF(CK122="○",COUNTIF($AU$17:CK122,"○"),"")</f>
        <v/>
      </c>
      <c r="BG122" s="77"/>
      <c r="BH122" s="77"/>
      <c r="BI122" s="4" t="str">
        <f t="shared" si="31"/>
        <v/>
      </c>
      <c r="BJ122" s="4" t="str">
        <f t="shared" si="31"/>
        <v/>
      </c>
      <c r="BK122" s="4" t="str">
        <f t="shared" si="31"/>
        <v/>
      </c>
      <c r="BL122" s="4" t="str">
        <f t="shared" si="29"/>
        <v/>
      </c>
      <c r="BM122" s="4" t="str">
        <f>IF(CL122="○",COUNTIF($AN$17:CL122,"○"),"")</f>
        <v/>
      </c>
      <c r="BN122" s="4" t="str">
        <f>IF(CM122="○",COUNTIF($AO$17:CM122,"○"),"")</f>
        <v/>
      </c>
      <c r="BO122" s="4" t="str">
        <f>IF(CN122="○",COUNTIF($AP$17:CN122,"○"),"")</f>
        <v/>
      </c>
      <c r="BP122" s="4" t="str">
        <f>IF(DI122="○",COUNTIF($AU$17:DI122,"○"),"")</f>
        <v/>
      </c>
      <c r="BQ122" s="77"/>
      <c r="BR122" s="77"/>
      <c r="BS122" s="4"/>
      <c r="BT122" s="10"/>
      <c r="BU122" s="10"/>
      <c r="BV122" s="24"/>
      <c r="BW122" s="10"/>
      <c r="BX122" s="10"/>
      <c r="BY122" s="26"/>
      <c r="BZ122" s="4"/>
      <c r="CA122" s="4"/>
      <c r="CB122" s="10"/>
      <c r="CC122" s="10"/>
      <c r="CD122" s="10"/>
      <c r="CE122" s="24"/>
      <c r="CF122" s="10"/>
    </row>
    <row r="123" spans="1:84" ht="21.95" customHeight="1" thickTop="1" thickBot="1" x14ac:dyDescent="0.2">
      <c r="A123" s="4"/>
      <c r="B123" s="4"/>
      <c r="C123" s="4"/>
      <c r="D123" s="4"/>
      <c r="E123" s="45"/>
      <c r="F123" s="45"/>
      <c r="G123" s="45"/>
      <c r="H123" s="45"/>
      <c r="I123" s="77"/>
      <c r="J123" s="77"/>
      <c r="K123" s="4"/>
      <c r="L123" s="4"/>
      <c r="M123" s="4"/>
      <c r="N123" s="4"/>
      <c r="O123" s="46"/>
      <c r="P123" s="46"/>
      <c r="Q123" s="46"/>
      <c r="R123" s="46"/>
      <c r="S123" s="77"/>
      <c r="T123" s="77"/>
      <c r="U123" s="10"/>
      <c r="V123" s="95">
        <f t="shared" si="44"/>
        <v>27</v>
      </c>
      <c r="W123" s="120" t="str">
        <f>IF('申込一覧表（男子）'!$B$43=0,"",('申込一覧表（男子）'!$B$43))</f>
        <v/>
      </c>
      <c r="X123" s="96" t="str">
        <f t="shared" si="39"/>
        <v/>
      </c>
      <c r="Y123" s="97" t="str">
        <f t="shared" si="40"/>
        <v/>
      </c>
      <c r="Z123" s="97" t="str">
        <f t="shared" si="41"/>
        <v/>
      </c>
      <c r="AA123" s="98">
        <f t="shared" si="27"/>
        <v>0</v>
      </c>
      <c r="AB123" s="161" t="str">
        <f t="shared" si="42"/>
        <v/>
      </c>
      <c r="AC123" s="99" t="str">
        <f t="shared" si="43"/>
        <v/>
      </c>
      <c r="AD123" s="53"/>
      <c r="AE123" s="53"/>
      <c r="AF123" s="53"/>
      <c r="AG123" s="53"/>
      <c r="AH123" s="53"/>
      <c r="AI123" s="53"/>
      <c r="AJ123" s="166"/>
      <c r="AK123" s="53"/>
      <c r="AL123" s="166"/>
      <c r="AM123" s="53"/>
      <c r="AN123" s="8"/>
      <c r="AO123" s="8"/>
      <c r="AP123" s="8"/>
      <c r="AQ123" s="8"/>
      <c r="AR123" s="8"/>
      <c r="AS123" s="8"/>
      <c r="AT123" s="8"/>
      <c r="AU123" s="8"/>
      <c r="AV123" s="10"/>
      <c r="AW123" s="10"/>
      <c r="AX123" s="10"/>
      <c r="AY123" s="4" t="str">
        <f t="shared" si="30"/>
        <v/>
      </c>
      <c r="AZ123" s="4" t="str">
        <f t="shared" si="30"/>
        <v/>
      </c>
      <c r="BA123" s="4" t="str">
        <f t="shared" si="30"/>
        <v/>
      </c>
      <c r="BB123" s="4" t="str">
        <f t="shared" si="28"/>
        <v/>
      </c>
      <c r="BC123" s="4" t="str">
        <f>IF(CD123="○",COUNTIF($AN$17:CD123,"○"),"")</f>
        <v/>
      </c>
      <c r="BD123" s="4" t="str">
        <f>IF(CE123="○",COUNTIF($AO$17:CE123,"○"),"")</f>
        <v/>
      </c>
      <c r="BE123" s="4" t="str">
        <f>IF(CF123="○",COUNTIF($AP$17:CF123,"○"),"")</f>
        <v/>
      </c>
      <c r="BF123" s="4" t="str">
        <f>IF(CK123="○",COUNTIF($AU$17:CK123,"○"),"")</f>
        <v/>
      </c>
      <c r="BG123" s="77"/>
      <c r="BH123" s="77"/>
      <c r="BI123" s="4" t="str">
        <f t="shared" si="31"/>
        <v/>
      </c>
      <c r="BJ123" s="4" t="str">
        <f t="shared" si="31"/>
        <v/>
      </c>
      <c r="BK123" s="4" t="str">
        <f t="shared" si="31"/>
        <v/>
      </c>
      <c r="BL123" s="4" t="str">
        <f t="shared" si="29"/>
        <v/>
      </c>
      <c r="BM123" s="4" t="str">
        <f>IF(CL123="○",COUNTIF($AN$17:CL123,"○"),"")</f>
        <v/>
      </c>
      <c r="BN123" s="4" t="str">
        <f>IF(CM123="○",COUNTIF($AO$17:CM123,"○"),"")</f>
        <v/>
      </c>
      <c r="BO123" s="4" t="str">
        <f>IF(CN123="○",COUNTIF($AP$17:CN123,"○"),"")</f>
        <v/>
      </c>
      <c r="BP123" s="4" t="str">
        <f>IF(DI123="○",COUNTIF($AU$17:DI123,"○"),"")</f>
        <v/>
      </c>
      <c r="BQ123" s="77"/>
      <c r="BR123" s="77"/>
      <c r="BS123" s="4"/>
      <c r="BT123" s="10"/>
      <c r="BU123" s="10"/>
      <c r="BV123" s="10"/>
      <c r="BW123" s="10"/>
      <c r="BX123" s="10"/>
      <c r="BY123" s="26"/>
      <c r="BZ123" s="4"/>
      <c r="CA123" s="4"/>
      <c r="CB123" s="10"/>
      <c r="CC123" s="10"/>
      <c r="CD123" s="10"/>
      <c r="CE123" s="10"/>
      <c r="CF123" s="10"/>
    </row>
    <row r="124" spans="1:84" ht="21.95" customHeight="1" thickTop="1" thickBot="1" x14ac:dyDescent="0.2">
      <c r="A124" s="4"/>
      <c r="B124" s="4"/>
      <c r="C124" s="4"/>
      <c r="D124" s="4"/>
      <c r="E124" s="45"/>
      <c r="F124" s="45"/>
      <c r="G124" s="45"/>
      <c r="H124" s="45"/>
      <c r="I124" s="77"/>
      <c r="J124" s="77"/>
      <c r="K124" s="4"/>
      <c r="L124" s="4"/>
      <c r="M124" s="4"/>
      <c r="N124" s="4"/>
      <c r="O124" s="46"/>
      <c r="P124" s="46"/>
      <c r="Q124" s="46"/>
      <c r="R124" s="46"/>
      <c r="S124" s="77"/>
      <c r="T124" s="77"/>
      <c r="U124" s="10"/>
      <c r="V124" s="95">
        <f t="shared" si="44"/>
        <v>28</v>
      </c>
      <c r="W124" s="120" t="str">
        <f>IF('申込一覧表（男子）'!$B$44=0,"",('申込一覧表（男子）'!$B$44))</f>
        <v/>
      </c>
      <c r="X124" s="96" t="str">
        <f t="shared" si="39"/>
        <v/>
      </c>
      <c r="Y124" s="97" t="str">
        <f t="shared" si="40"/>
        <v/>
      </c>
      <c r="Z124" s="97" t="str">
        <f t="shared" si="41"/>
        <v/>
      </c>
      <c r="AA124" s="98">
        <f t="shared" si="27"/>
        <v>0</v>
      </c>
      <c r="AB124" s="161" t="str">
        <f t="shared" si="42"/>
        <v/>
      </c>
      <c r="AC124" s="99" t="str">
        <f t="shared" si="43"/>
        <v/>
      </c>
      <c r="AD124" s="53"/>
      <c r="AE124" s="53"/>
      <c r="AF124" s="53"/>
      <c r="AG124" s="53"/>
      <c r="AH124" s="53"/>
      <c r="AI124" s="53"/>
      <c r="AJ124" s="166"/>
      <c r="AK124" s="53"/>
      <c r="AL124" s="166"/>
      <c r="AM124" s="53"/>
      <c r="AN124" s="8"/>
      <c r="AO124" s="8"/>
      <c r="AP124" s="8"/>
      <c r="AQ124" s="8"/>
      <c r="AR124" s="8"/>
      <c r="AS124" s="8"/>
      <c r="AT124" s="8"/>
      <c r="AU124" s="8"/>
      <c r="AV124" s="10"/>
      <c r="AW124" s="10"/>
      <c r="AX124" s="10"/>
      <c r="AY124" s="4" t="str">
        <f t="shared" si="30"/>
        <v/>
      </c>
      <c r="AZ124" s="4" t="str">
        <f t="shared" si="30"/>
        <v/>
      </c>
      <c r="BA124" s="4" t="str">
        <f t="shared" si="30"/>
        <v/>
      </c>
      <c r="BB124" s="4" t="str">
        <f t="shared" si="28"/>
        <v/>
      </c>
      <c r="BC124" s="4" t="str">
        <f>IF(CD124="○",COUNTIF($AN$17:CD124,"○"),"")</f>
        <v/>
      </c>
      <c r="BD124" s="4" t="str">
        <f>IF(CE124="○",COUNTIF($AO$17:CE124,"○"),"")</f>
        <v/>
      </c>
      <c r="BE124" s="4" t="str">
        <f>IF(CF124="○",COUNTIF($AP$17:CF124,"○"),"")</f>
        <v/>
      </c>
      <c r="BF124" s="4" t="str">
        <f>IF(CK124="○",COUNTIF($AU$17:CK124,"○"),"")</f>
        <v/>
      </c>
      <c r="BG124" s="77"/>
      <c r="BH124" s="77"/>
      <c r="BI124" s="4" t="str">
        <f t="shared" si="31"/>
        <v/>
      </c>
      <c r="BJ124" s="4" t="str">
        <f t="shared" si="31"/>
        <v/>
      </c>
      <c r="BK124" s="4" t="str">
        <f t="shared" si="31"/>
        <v/>
      </c>
      <c r="BL124" s="4" t="str">
        <f t="shared" si="29"/>
        <v/>
      </c>
      <c r="BM124" s="4" t="str">
        <f>IF(CL124="○",COUNTIF($AN$17:CL124,"○"),"")</f>
        <v/>
      </c>
      <c r="BN124" s="4" t="str">
        <f>IF(CM124="○",COUNTIF($AO$17:CM124,"○"),"")</f>
        <v/>
      </c>
      <c r="BO124" s="4" t="str">
        <f>IF(CN124="○",COUNTIF($AP$17:CN124,"○"),"")</f>
        <v/>
      </c>
      <c r="BP124" s="4" t="str">
        <f>IF(DI124="○",COUNTIF($AU$17:DI124,"○"),"")</f>
        <v/>
      </c>
      <c r="BQ124" s="77"/>
      <c r="BR124" s="77"/>
      <c r="BS124" s="4"/>
      <c r="BT124" s="10"/>
      <c r="BU124" s="10"/>
      <c r="BV124" s="10"/>
      <c r="BW124" s="10"/>
      <c r="BX124" s="10"/>
      <c r="BY124" s="26"/>
      <c r="BZ124" s="4"/>
      <c r="CA124" s="4"/>
      <c r="CB124" s="10"/>
      <c r="CC124" s="10"/>
      <c r="CD124" s="10"/>
      <c r="CE124" s="10"/>
      <c r="CF124" s="10"/>
    </row>
    <row r="125" spans="1:84" ht="21.95" customHeight="1" thickTop="1" thickBot="1" x14ac:dyDescent="0.2">
      <c r="A125" s="4"/>
      <c r="B125" s="4"/>
      <c r="C125" s="4"/>
      <c r="D125" s="4"/>
      <c r="E125" s="45"/>
      <c r="F125" s="45"/>
      <c r="G125" s="45"/>
      <c r="H125" s="45"/>
      <c r="I125" s="77"/>
      <c r="J125" s="77"/>
      <c r="K125" s="4"/>
      <c r="L125" s="4"/>
      <c r="M125" s="4"/>
      <c r="N125" s="4"/>
      <c r="O125" s="46"/>
      <c r="P125" s="46"/>
      <c r="Q125" s="46"/>
      <c r="R125" s="46"/>
      <c r="S125" s="77"/>
      <c r="T125" s="77"/>
      <c r="U125" s="10"/>
      <c r="V125" s="95">
        <f t="shared" si="44"/>
        <v>29</v>
      </c>
      <c r="W125" s="120" t="str">
        <f>IF('申込一覧表（男子）'!$B$45=0,"",('申込一覧表（男子）'!$B$45))</f>
        <v/>
      </c>
      <c r="X125" s="96" t="str">
        <f t="shared" si="39"/>
        <v/>
      </c>
      <c r="Y125" s="97" t="str">
        <f t="shared" si="40"/>
        <v/>
      </c>
      <c r="Z125" s="97" t="str">
        <f t="shared" si="41"/>
        <v/>
      </c>
      <c r="AA125" s="98">
        <f t="shared" si="27"/>
        <v>0</v>
      </c>
      <c r="AB125" s="161" t="str">
        <f t="shared" si="42"/>
        <v/>
      </c>
      <c r="AC125" s="99" t="str">
        <f t="shared" si="43"/>
        <v/>
      </c>
      <c r="AD125" s="53"/>
      <c r="AE125" s="53"/>
      <c r="AF125" s="53"/>
      <c r="AG125" s="53"/>
      <c r="AH125" s="53"/>
      <c r="AI125" s="53"/>
      <c r="AJ125" s="166"/>
      <c r="AK125" s="53"/>
      <c r="AL125" s="166"/>
      <c r="AM125" s="53"/>
      <c r="AN125" s="8"/>
      <c r="AO125" s="8"/>
      <c r="AP125" s="8"/>
      <c r="AQ125" s="8"/>
      <c r="AR125" s="8"/>
      <c r="AS125" s="8"/>
      <c r="AT125" s="8"/>
      <c r="AU125" s="8"/>
      <c r="AV125" s="10"/>
      <c r="AW125" s="10"/>
      <c r="AX125" s="10"/>
      <c r="AY125" s="4" t="str">
        <f t="shared" si="30"/>
        <v/>
      </c>
      <c r="AZ125" s="4" t="str">
        <f t="shared" si="30"/>
        <v/>
      </c>
      <c r="BA125" s="4" t="str">
        <f t="shared" si="30"/>
        <v/>
      </c>
      <c r="BB125" s="4" t="str">
        <f t="shared" si="28"/>
        <v/>
      </c>
      <c r="BC125" s="4" t="str">
        <f>IF(CD125="○",COUNTIF($AN$17:CD125,"○"),"")</f>
        <v/>
      </c>
      <c r="BD125" s="4" t="str">
        <f>IF(CE125="○",COUNTIF($AO$17:CE125,"○"),"")</f>
        <v/>
      </c>
      <c r="BE125" s="4" t="str">
        <f>IF(CF125="○",COUNTIF($AP$17:CF125,"○"),"")</f>
        <v/>
      </c>
      <c r="BF125" s="4" t="str">
        <f>IF(CK125="○",COUNTIF($AU$17:CK125,"○"),"")</f>
        <v/>
      </c>
      <c r="BG125" s="77"/>
      <c r="BH125" s="77"/>
      <c r="BI125" s="4" t="str">
        <f t="shared" si="31"/>
        <v/>
      </c>
      <c r="BJ125" s="4" t="str">
        <f t="shared" si="31"/>
        <v/>
      </c>
      <c r="BK125" s="4" t="str">
        <f t="shared" si="31"/>
        <v/>
      </c>
      <c r="BL125" s="4" t="str">
        <f t="shared" si="29"/>
        <v/>
      </c>
      <c r="BM125" s="4" t="str">
        <f>IF(CL125="○",COUNTIF($AN$17:CL125,"○"),"")</f>
        <v/>
      </c>
      <c r="BN125" s="4" t="str">
        <f>IF(CM125="○",COUNTIF($AO$17:CM125,"○"),"")</f>
        <v/>
      </c>
      <c r="BO125" s="4" t="str">
        <f>IF(CN125="○",COUNTIF($AP$17:CN125,"○"),"")</f>
        <v/>
      </c>
      <c r="BP125" s="4" t="str">
        <f>IF(DI125="○",COUNTIF($AU$17:DI125,"○"),"")</f>
        <v/>
      </c>
      <c r="BQ125" s="77"/>
      <c r="BR125" s="77"/>
      <c r="BS125" s="4"/>
      <c r="BT125" s="10"/>
      <c r="BU125" s="10"/>
      <c r="BV125" s="10"/>
      <c r="BW125" s="10"/>
      <c r="BX125" s="10"/>
      <c r="BY125" s="26"/>
      <c r="BZ125" s="4"/>
      <c r="CA125" s="4"/>
      <c r="CB125" s="10"/>
      <c r="CC125" s="10"/>
      <c r="CD125" s="10"/>
      <c r="CE125" s="10"/>
      <c r="CF125" s="10"/>
    </row>
    <row r="126" spans="1:84" ht="21.95" customHeight="1" thickTop="1" thickBot="1" x14ac:dyDescent="0.2">
      <c r="A126" s="4"/>
      <c r="B126" s="4"/>
      <c r="C126" s="4"/>
      <c r="D126" s="4"/>
      <c r="E126" s="45"/>
      <c r="F126" s="45"/>
      <c r="G126" s="45"/>
      <c r="H126" s="45"/>
      <c r="I126" s="77"/>
      <c r="J126" s="77"/>
      <c r="K126" s="4"/>
      <c r="L126" s="4"/>
      <c r="M126" s="4"/>
      <c r="N126" s="4"/>
      <c r="O126" s="46"/>
      <c r="P126" s="46"/>
      <c r="Q126" s="46"/>
      <c r="R126" s="46"/>
      <c r="S126" s="77"/>
      <c r="T126" s="77"/>
      <c r="U126" s="10"/>
      <c r="V126" s="95">
        <f t="shared" si="44"/>
        <v>30</v>
      </c>
      <c r="W126" s="120" t="str">
        <f>IF('申込一覧表（男子）'!$B$46=0,"",('申込一覧表（男子）'!$B$46))</f>
        <v/>
      </c>
      <c r="X126" s="96" t="str">
        <f t="shared" si="39"/>
        <v/>
      </c>
      <c r="Y126" s="97" t="str">
        <f t="shared" si="40"/>
        <v/>
      </c>
      <c r="Z126" s="97" t="str">
        <f t="shared" si="41"/>
        <v/>
      </c>
      <c r="AA126" s="98">
        <f t="shared" si="27"/>
        <v>0</v>
      </c>
      <c r="AB126" s="161" t="str">
        <f t="shared" si="42"/>
        <v/>
      </c>
      <c r="AC126" s="99" t="str">
        <f t="shared" si="43"/>
        <v/>
      </c>
      <c r="AD126" s="53"/>
      <c r="AE126" s="53"/>
      <c r="AF126" s="53"/>
      <c r="AG126" s="53"/>
      <c r="AH126" s="53"/>
      <c r="AI126" s="53"/>
      <c r="AJ126" s="166"/>
      <c r="AK126" s="53"/>
      <c r="AL126" s="166"/>
      <c r="AM126" s="53"/>
      <c r="AN126" s="8"/>
      <c r="AO126" s="8"/>
      <c r="AP126" s="8"/>
      <c r="AQ126" s="8"/>
      <c r="AR126" s="8"/>
      <c r="AS126" s="8"/>
      <c r="AT126" s="8"/>
      <c r="AU126" s="8"/>
      <c r="AV126" s="10"/>
      <c r="AW126" s="10"/>
      <c r="AX126" s="10"/>
      <c r="AY126" s="4" t="str">
        <f t="shared" si="30"/>
        <v/>
      </c>
      <c r="AZ126" s="4" t="str">
        <f t="shared" si="30"/>
        <v/>
      </c>
      <c r="BA126" s="4" t="str">
        <f t="shared" si="30"/>
        <v/>
      </c>
      <c r="BB126" s="4" t="str">
        <f t="shared" si="28"/>
        <v/>
      </c>
      <c r="BC126" s="4" t="str">
        <f>IF(CD126="○",COUNTIF($AN$17:CD126,"○"),"")</f>
        <v/>
      </c>
      <c r="BD126" s="4" t="str">
        <f>IF(CE126="○",COUNTIF($AO$17:CE126,"○"),"")</f>
        <v/>
      </c>
      <c r="BE126" s="4" t="str">
        <f>IF(CF126="○",COUNTIF($AP$17:CF126,"○"),"")</f>
        <v/>
      </c>
      <c r="BF126" s="4" t="str">
        <f>IF(CK126="○",COUNTIF($AU$17:CK126,"○"),"")</f>
        <v/>
      </c>
      <c r="BG126" s="77"/>
      <c r="BH126" s="77"/>
      <c r="BI126" s="4" t="str">
        <f t="shared" si="31"/>
        <v/>
      </c>
      <c r="BJ126" s="4" t="str">
        <f t="shared" si="31"/>
        <v/>
      </c>
      <c r="BK126" s="4" t="str">
        <f t="shared" si="31"/>
        <v/>
      </c>
      <c r="BL126" s="4" t="str">
        <f t="shared" si="29"/>
        <v/>
      </c>
      <c r="BM126" s="4" t="str">
        <f>IF(CL126="○",COUNTIF($AN$17:CL126,"○"),"")</f>
        <v/>
      </c>
      <c r="BN126" s="4" t="str">
        <f>IF(CM126="○",COUNTIF($AO$17:CM126,"○"),"")</f>
        <v/>
      </c>
      <c r="BO126" s="4" t="str">
        <f>IF(CN126="○",COUNTIF($AP$17:CN126,"○"),"")</f>
        <v/>
      </c>
      <c r="BP126" s="4" t="str">
        <f>IF(DI126="○",COUNTIF($AU$17:DI126,"○"),"")</f>
        <v/>
      </c>
      <c r="BQ126" s="77"/>
      <c r="BR126" s="77"/>
      <c r="BS126" s="4"/>
      <c r="BT126" s="10"/>
      <c r="BU126" s="10"/>
      <c r="BV126" s="24"/>
      <c r="BW126" s="10"/>
      <c r="BX126" s="10"/>
      <c r="BY126" s="26"/>
      <c r="BZ126" s="4"/>
      <c r="CA126" s="4"/>
      <c r="CB126" s="10"/>
      <c r="CC126" s="10"/>
      <c r="CD126" s="10"/>
      <c r="CE126" s="24"/>
      <c r="CF126" s="10"/>
    </row>
    <row r="127" spans="1:84" ht="21.95" customHeight="1" thickTop="1" thickBot="1" x14ac:dyDescent="0.2">
      <c r="A127" s="4"/>
      <c r="B127" s="4"/>
      <c r="C127" s="4"/>
      <c r="D127" s="4"/>
      <c r="E127" s="45"/>
      <c r="F127" s="45"/>
      <c r="G127" s="45"/>
      <c r="H127" s="45"/>
      <c r="I127" s="77"/>
      <c r="J127" s="77"/>
      <c r="K127" s="4"/>
      <c r="L127" s="4"/>
      <c r="M127" s="4"/>
      <c r="N127" s="4"/>
      <c r="O127" s="46"/>
      <c r="P127" s="46"/>
      <c r="Q127" s="46"/>
      <c r="R127" s="46"/>
      <c r="S127" s="77"/>
      <c r="T127" s="77"/>
      <c r="U127" s="10"/>
      <c r="V127" s="95">
        <f t="shared" si="44"/>
        <v>31</v>
      </c>
      <c r="W127" s="120" t="str">
        <f>IF('申込一覧表（男子）'!$B$47=0,"",('申込一覧表（男子）'!$B$47))</f>
        <v/>
      </c>
      <c r="X127" s="96" t="str">
        <f t="shared" si="39"/>
        <v/>
      </c>
      <c r="Y127" s="97" t="str">
        <f t="shared" si="40"/>
        <v/>
      </c>
      <c r="Z127" s="97" t="str">
        <f t="shared" si="41"/>
        <v/>
      </c>
      <c r="AA127" s="98">
        <f t="shared" si="27"/>
        <v>0</v>
      </c>
      <c r="AB127" s="161" t="str">
        <f t="shared" si="42"/>
        <v/>
      </c>
      <c r="AC127" s="99" t="str">
        <f t="shared" si="43"/>
        <v/>
      </c>
      <c r="AD127" s="53"/>
      <c r="AE127" s="53"/>
      <c r="AF127" s="53"/>
      <c r="AG127" s="53"/>
      <c r="AH127" s="53"/>
      <c r="AI127" s="53"/>
      <c r="AJ127" s="166"/>
      <c r="AK127" s="53"/>
      <c r="AL127" s="166"/>
      <c r="AM127" s="53"/>
      <c r="AN127" s="8"/>
      <c r="AO127" s="8"/>
      <c r="AP127" s="8"/>
      <c r="AQ127" s="8"/>
      <c r="AR127" s="8"/>
      <c r="AS127" s="8"/>
      <c r="AT127" s="8"/>
      <c r="AU127" s="8"/>
      <c r="AV127" s="10"/>
      <c r="AW127" s="10"/>
      <c r="AX127" s="10"/>
      <c r="AY127" s="4" t="str">
        <f t="shared" si="30"/>
        <v/>
      </c>
      <c r="AZ127" s="4" t="str">
        <f t="shared" si="30"/>
        <v/>
      </c>
      <c r="BA127" s="4" t="str">
        <f t="shared" si="30"/>
        <v/>
      </c>
      <c r="BB127" s="4" t="str">
        <f t="shared" si="28"/>
        <v/>
      </c>
      <c r="BC127" s="4" t="str">
        <f>IF(CD127="○",COUNTIF($AN$17:CD127,"○"),"")</f>
        <v/>
      </c>
      <c r="BD127" s="4" t="str">
        <f>IF(CE127="○",COUNTIF($AO$17:CE127,"○"),"")</f>
        <v/>
      </c>
      <c r="BE127" s="4" t="str">
        <f>IF(CF127="○",COUNTIF($AP$17:CF127,"○"),"")</f>
        <v/>
      </c>
      <c r="BF127" s="4" t="str">
        <f>IF(CK127="○",COUNTIF($AU$17:CK127,"○"),"")</f>
        <v/>
      </c>
      <c r="BG127" s="77"/>
      <c r="BH127" s="77"/>
      <c r="BI127" s="4" t="str">
        <f t="shared" si="31"/>
        <v/>
      </c>
      <c r="BJ127" s="4" t="str">
        <f t="shared" si="31"/>
        <v/>
      </c>
      <c r="BK127" s="4" t="str">
        <f t="shared" si="31"/>
        <v/>
      </c>
      <c r="BL127" s="4" t="str">
        <f t="shared" si="29"/>
        <v/>
      </c>
      <c r="BM127" s="4" t="str">
        <f>IF(CL127="○",COUNTIF($AN$17:CL127,"○"),"")</f>
        <v/>
      </c>
      <c r="BN127" s="4" t="str">
        <f>IF(CM127="○",COUNTIF($AO$17:CM127,"○"),"")</f>
        <v/>
      </c>
      <c r="BO127" s="4" t="str">
        <f>IF(CN127="○",COUNTIF($AP$17:CN127,"○"),"")</f>
        <v/>
      </c>
      <c r="BP127" s="4" t="str">
        <f>IF(DI127="○",COUNTIF($AU$17:DI127,"○"),"")</f>
        <v/>
      </c>
      <c r="BQ127" s="77"/>
      <c r="BR127" s="77"/>
      <c r="BS127" s="4"/>
      <c r="BT127" s="10"/>
      <c r="BU127" s="10"/>
      <c r="BV127" s="10"/>
      <c r="BW127" s="10"/>
      <c r="BX127" s="10"/>
      <c r="BY127" s="26"/>
      <c r="BZ127" s="4"/>
      <c r="CA127" s="4"/>
      <c r="CB127" s="10"/>
      <c r="CC127" s="10"/>
      <c r="CD127" s="10"/>
      <c r="CE127" s="10"/>
      <c r="CF127" s="10"/>
    </row>
    <row r="128" spans="1:84" ht="21.95" customHeight="1" thickTop="1" thickBot="1" x14ac:dyDescent="0.2">
      <c r="A128" s="4"/>
      <c r="B128" s="4"/>
      <c r="C128" s="4"/>
      <c r="D128" s="4"/>
      <c r="E128" s="45"/>
      <c r="F128" s="45"/>
      <c r="G128" s="45"/>
      <c r="H128" s="45"/>
      <c r="I128" s="77"/>
      <c r="J128" s="77"/>
      <c r="K128" s="4"/>
      <c r="L128" s="4"/>
      <c r="M128" s="4"/>
      <c r="N128" s="4"/>
      <c r="O128" s="46"/>
      <c r="P128" s="46"/>
      <c r="Q128" s="46"/>
      <c r="R128" s="46"/>
      <c r="S128" s="77"/>
      <c r="T128" s="77"/>
      <c r="U128" s="10"/>
      <c r="V128" s="95">
        <f t="shared" si="44"/>
        <v>32</v>
      </c>
      <c r="W128" s="120" t="str">
        <f>IF('申込一覧表（男子）'!$B$48=0,"",('申込一覧表（男子）'!$B$48))</f>
        <v/>
      </c>
      <c r="X128" s="96" t="str">
        <f t="shared" si="39"/>
        <v/>
      </c>
      <c r="Y128" s="97" t="str">
        <f t="shared" si="40"/>
        <v/>
      </c>
      <c r="Z128" s="97" t="str">
        <f t="shared" si="41"/>
        <v/>
      </c>
      <c r="AA128" s="98">
        <f t="shared" si="27"/>
        <v>0</v>
      </c>
      <c r="AB128" s="161" t="str">
        <f t="shared" si="42"/>
        <v/>
      </c>
      <c r="AC128" s="99" t="str">
        <f t="shared" si="43"/>
        <v/>
      </c>
      <c r="AD128" s="53"/>
      <c r="AE128" s="53"/>
      <c r="AF128" s="53"/>
      <c r="AG128" s="53"/>
      <c r="AH128" s="53"/>
      <c r="AI128" s="53"/>
      <c r="AJ128" s="166"/>
      <c r="AK128" s="53"/>
      <c r="AL128" s="166"/>
      <c r="AM128" s="53"/>
      <c r="AN128" s="8"/>
      <c r="AO128" s="8"/>
      <c r="AP128" s="8"/>
      <c r="AQ128" s="8"/>
      <c r="AR128" s="8"/>
      <c r="AS128" s="8"/>
      <c r="AT128" s="8"/>
      <c r="AU128" s="8"/>
      <c r="AV128" s="10"/>
      <c r="AW128" s="10"/>
      <c r="AX128" s="10"/>
      <c r="AY128" s="4" t="str">
        <f t="shared" si="30"/>
        <v/>
      </c>
      <c r="AZ128" s="4" t="str">
        <f t="shared" si="30"/>
        <v/>
      </c>
      <c r="BA128" s="4" t="str">
        <f t="shared" si="30"/>
        <v/>
      </c>
      <c r="BB128" s="4" t="str">
        <f t="shared" si="28"/>
        <v/>
      </c>
      <c r="BC128" s="4" t="str">
        <f>IF(CD128="○",COUNTIF($AN$17:CD128,"○"),"")</f>
        <v/>
      </c>
      <c r="BD128" s="4" t="str">
        <f>IF(CE128="○",COUNTIF($AO$17:CE128,"○"),"")</f>
        <v/>
      </c>
      <c r="BE128" s="4" t="str">
        <f>IF(CF128="○",COUNTIF($AP$17:CF128,"○"),"")</f>
        <v/>
      </c>
      <c r="BF128" s="4" t="str">
        <f>IF(CK128="○",COUNTIF($AU$17:CK128,"○"),"")</f>
        <v/>
      </c>
      <c r="BG128" s="77"/>
      <c r="BH128" s="77"/>
      <c r="BI128" s="4" t="str">
        <f t="shared" si="31"/>
        <v/>
      </c>
      <c r="BJ128" s="4" t="str">
        <f t="shared" si="31"/>
        <v/>
      </c>
      <c r="BK128" s="4" t="str">
        <f t="shared" si="31"/>
        <v/>
      </c>
      <c r="BL128" s="4" t="str">
        <f t="shared" si="29"/>
        <v/>
      </c>
      <c r="BM128" s="4" t="str">
        <f>IF(CL128="○",COUNTIF($AN$17:CL128,"○"),"")</f>
        <v/>
      </c>
      <c r="BN128" s="4" t="str">
        <f>IF(CM128="○",COUNTIF($AO$17:CM128,"○"),"")</f>
        <v/>
      </c>
      <c r="BO128" s="4" t="str">
        <f>IF(CN128="○",COUNTIF($AP$17:CN128,"○"),"")</f>
        <v/>
      </c>
      <c r="BP128" s="4" t="str">
        <f>IF(DI128="○",COUNTIF($AU$17:DI128,"○"),"")</f>
        <v/>
      </c>
      <c r="BQ128" s="77"/>
      <c r="BR128" s="77"/>
      <c r="BS128" s="4"/>
      <c r="BT128" s="10"/>
      <c r="BU128" s="10"/>
      <c r="BV128" s="10"/>
      <c r="BW128" s="10"/>
      <c r="BX128" s="10"/>
      <c r="BY128" s="26"/>
      <c r="BZ128" s="4"/>
      <c r="CA128" s="4"/>
      <c r="CB128" s="10"/>
      <c r="CC128" s="10"/>
      <c r="CD128" s="10"/>
      <c r="CE128" s="10"/>
      <c r="CF128" s="10"/>
    </row>
    <row r="129" spans="1:84" ht="21.95" customHeight="1" thickTop="1" thickBot="1" x14ac:dyDescent="0.2">
      <c r="A129" s="4"/>
      <c r="B129" s="4"/>
      <c r="C129" s="4"/>
      <c r="D129" s="4"/>
      <c r="E129" s="45"/>
      <c r="F129" s="45"/>
      <c r="G129" s="45"/>
      <c r="H129" s="45"/>
      <c r="I129" s="77"/>
      <c r="J129" s="77"/>
      <c r="K129" s="4"/>
      <c r="L129" s="4"/>
      <c r="M129" s="4"/>
      <c r="N129" s="4"/>
      <c r="O129" s="46"/>
      <c r="P129" s="46"/>
      <c r="Q129" s="46"/>
      <c r="R129" s="46"/>
      <c r="S129" s="77"/>
      <c r="T129" s="77"/>
      <c r="U129" s="10"/>
      <c r="V129" s="95">
        <f t="shared" si="44"/>
        <v>33</v>
      </c>
      <c r="W129" s="120" t="str">
        <f>IF('申込一覧表（男子）'!$B$49=0,"",('申込一覧表（男子）'!$B$49))</f>
        <v/>
      </c>
      <c r="X129" s="96" t="str">
        <f t="shared" si="39"/>
        <v/>
      </c>
      <c r="Y129" s="97" t="str">
        <f t="shared" si="40"/>
        <v/>
      </c>
      <c r="Z129" s="97" t="str">
        <f t="shared" si="41"/>
        <v/>
      </c>
      <c r="AA129" s="98">
        <f t="shared" si="27"/>
        <v>0</v>
      </c>
      <c r="AB129" s="161" t="str">
        <f t="shared" si="42"/>
        <v/>
      </c>
      <c r="AC129" s="99" t="str">
        <f t="shared" si="43"/>
        <v/>
      </c>
      <c r="AD129" s="53"/>
      <c r="AE129" s="53"/>
      <c r="AF129" s="53"/>
      <c r="AG129" s="53"/>
      <c r="AH129" s="53"/>
      <c r="AI129" s="53"/>
      <c r="AJ129" s="166"/>
      <c r="AK129" s="53"/>
      <c r="AL129" s="166"/>
      <c r="AM129" s="53"/>
      <c r="AN129" s="8"/>
      <c r="AO129" s="8"/>
      <c r="AP129" s="8"/>
      <c r="AQ129" s="8"/>
      <c r="AR129" s="8"/>
      <c r="AS129" s="8"/>
      <c r="AT129" s="8"/>
      <c r="AU129" s="8"/>
      <c r="AV129" s="10"/>
      <c r="AW129" s="10"/>
      <c r="AX129" s="10"/>
      <c r="AY129" s="4" t="str">
        <f t="shared" ref="AY129:AY133" si="45">BC129</f>
        <v/>
      </c>
      <c r="AZ129" s="4" t="str">
        <f t="shared" ref="AZ129:AZ133" si="46">BD129</f>
        <v/>
      </c>
      <c r="BA129" s="4" t="str">
        <f t="shared" ref="BA129:BA133" si="47">BE129</f>
        <v/>
      </c>
      <c r="BB129" s="4" t="str">
        <f t="shared" ref="BB129:BB133" si="48">BF129</f>
        <v/>
      </c>
      <c r="BC129" s="4" t="str">
        <f>IF(CD129="○",COUNTIF($AN$17:CD129,"○"),"")</f>
        <v/>
      </c>
      <c r="BD129" s="4" t="str">
        <f>IF(CE129="○",COUNTIF($AO$17:CE129,"○"),"")</f>
        <v/>
      </c>
      <c r="BE129" s="4" t="str">
        <f>IF(CF129="○",COUNTIF($AP$17:CF129,"○"),"")</f>
        <v/>
      </c>
      <c r="BF129" s="4" t="str">
        <f>IF(CK129="○",COUNTIF($AU$17:CK129,"○"),"")</f>
        <v/>
      </c>
      <c r="BG129" s="77"/>
      <c r="BH129" s="77"/>
      <c r="BI129" s="4" t="str">
        <f t="shared" ref="BI129:BI133" si="49">BM129</f>
        <v/>
      </c>
      <c r="BJ129" s="4" t="str">
        <f t="shared" ref="BJ129:BJ133" si="50">BN129</f>
        <v/>
      </c>
      <c r="BK129" s="4" t="str">
        <f t="shared" ref="BK129:BK133" si="51">BO129</f>
        <v/>
      </c>
      <c r="BL129" s="4" t="str">
        <f t="shared" ref="BL129:BL133" si="52">BP129</f>
        <v/>
      </c>
      <c r="BM129" s="4" t="str">
        <f>IF(CL129="○",COUNTIF($AN$17:CL129,"○"),"")</f>
        <v/>
      </c>
      <c r="BN129" s="4" t="str">
        <f>IF(CM129="○",COUNTIF($AO$17:CM129,"○"),"")</f>
        <v/>
      </c>
      <c r="BO129" s="4" t="str">
        <f>IF(CN129="○",COUNTIF($AP$17:CN129,"○"),"")</f>
        <v/>
      </c>
      <c r="BP129" s="4" t="str">
        <f>IF(DI129="○",COUNTIF($AU$17:DI129,"○"),"")</f>
        <v/>
      </c>
      <c r="BQ129" s="77"/>
      <c r="BR129" s="77"/>
      <c r="BS129" s="4"/>
      <c r="BT129" s="10"/>
      <c r="BU129" s="10"/>
      <c r="BV129" s="10"/>
      <c r="BW129" s="10"/>
      <c r="BX129" s="10"/>
      <c r="BY129" s="26"/>
      <c r="BZ129" s="4"/>
      <c r="CA129" s="4"/>
      <c r="CB129" s="10"/>
      <c r="CC129" s="10"/>
      <c r="CD129" s="10"/>
      <c r="CE129" s="10"/>
      <c r="CF129" s="10"/>
    </row>
    <row r="130" spans="1:84" ht="21.95" customHeight="1" thickTop="1" thickBot="1" x14ac:dyDescent="0.2">
      <c r="A130" s="4"/>
      <c r="B130" s="4"/>
      <c r="C130" s="4"/>
      <c r="D130" s="4"/>
      <c r="E130" s="45"/>
      <c r="F130" s="45"/>
      <c r="G130" s="45"/>
      <c r="H130" s="45"/>
      <c r="I130" s="77"/>
      <c r="J130" s="77"/>
      <c r="K130" s="4"/>
      <c r="L130" s="4"/>
      <c r="M130" s="4"/>
      <c r="N130" s="4"/>
      <c r="O130" s="46"/>
      <c r="P130" s="46"/>
      <c r="Q130" s="46"/>
      <c r="R130" s="46"/>
      <c r="S130" s="77"/>
      <c r="T130" s="77"/>
      <c r="U130" s="10"/>
      <c r="V130" s="95">
        <f t="shared" si="44"/>
        <v>34</v>
      </c>
      <c r="W130" s="120" t="str">
        <f>IF('申込一覧表（男子）'!$B$50=0,"",('申込一覧表（男子）'!$B$50))</f>
        <v/>
      </c>
      <c r="X130" s="96" t="str">
        <f t="shared" si="39"/>
        <v/>
      </c>
      <c r="Y130" s="97" t="str">
        <f t="shared" si="40"/>
        <v/>
      </c>
      <c r="Z130" s="97" t="str">
        <f t="shared" si="41"/>
        <v/>
      </c>
      <c r="AA130" s="98">
        <f t="shared" si="27"/>
        <v>0</v>
      </c>
      <c r="AB130" s="161" t="str">
        <f t="shared" si="42"/>
        <v/>
      </c>
      <c r="AC130" s="99" t="str">
        <f t="shared" si="43"/>
        <v/>
      </c>
      <c r="AD130" s="53"/>
      <c r="AE130" s="53"/>
      <c r="AF130" s="53"/>
      <c r="AG130" s="53"/>
      <c r="AH130" s="53"/>
      <c r="AI130" s="53"/>
      <c r="AJ130" s="166"/>
      <c r="AK130" s="53"/>
      <c r="AL130" s="166"/>
      <c r="AM130" s="53"/>
      <c r="AN130" s="8"/>
      <c r="AO130" s="8"/>
      <c r="AP130" s="8"/>
      <c r="AQ130" s="8"/>
      <c r="AR130" s="8"/>
      <c r="AS130" s="8"/>
      <c r="AT130" s="8"/>
      <c r="AU130" s="8"/>
      <c r="AV130" s="10"/>
      <c r="AW130" s="10"/>
      <c r="AX130" s="10"/>
      <c r="AY130" s="4" t="str">
        <f t="shared" si="45"/>
        <v/>
      </c>
      <c r="AZ130" s="4" t="str">
        <f t="shared" si="46"/>
        <v/>
      </c>
      <c r="BA130" s="4" t="str">
        <f t="shared" si="47"/>
        <v/>
      </c>
      <c r="BB130" s="4" t="str">
        <f t="shared" si="48"/>
        <v/>
      </c>
      <c r="BC130" s="4" t="str">
        <f>IF(CD130="○",COUNTIF($AN$17:CD130,"○"),"")</f>
        <v/>
      </c>
      <c r="BD130" s="4" t="str">
        <f>IF(CE130="○",COUNTIF($AO$17:CE130,"○"),"")</f>
        <v/>
      </c>
      <c r="BE130" s="4" t="str">
        <f>IF(CF130="○",COUNTIF($AP$17:CF130,"○"),"")</f>
        <v/>
      </c>
      <c r="BF130" s="4" t="str">
        <f>IF(CK130="○",COUNTIF($AU$17:CK130,"○"),"")</f>
        <v/>
      </c>
      <c r="BG130" s="77"/>
      <c r="BH130" s="77"/>
      <c r="BI130" s="4" t="str">
        <f t="shared" si="49"/>
        <v/>
      </c>
      <c r="BJ130" s="4" t="str">
        <f t="shared" si="50"/>
        <v/>
      </c>
      <c r="BK130" s="4" t="str">
        <f t="shared" si="51"/>
        <v/>
      </c>
      <c r="BL130" s="4" t="str">
        <f t="shared" si="52"/>
        <v/>
      </c>
      <c r="BM130" s="4" t="str">
        <f>IF(CL130="○",COUNTIF($AN$17:CL130,"○"),"")</f>
        <v/>
      </c>
      <c r="BN130" s="4" t="str">
        <f>IF(CM130="○",COUNTIF($AO$17:CM130,"○"),"")</f>
        <v/>
      </c>
      <c r="BO130" s="4" t="str">
        <f>IF(CN130="○",COUNTIF($AP$17:CN130,"○"),"")</f>
        <v/>
      </c>
      <c r="BP130" s="4" t="str">
        <f>IF(DI130="○",COUNTIF($AU$17:DI130,"○"),"")</f>
        <v/>
      </c>
      <c r="BQ130" s="77"/>
      <c r="BR130" s="77"/>
      <c r="BS130" s="4"/>
      <c r="BT130" s="10"/>
      <c r="BU130" s="10"/>
      <c r="BV130" s="10"/>
      <c r="BW130" s="10"/>
      <c r="BX130" s="10"/>
      <c r="BY130" s="26"/>
      <c r="BZ130" s="4"/>
      <c r="CA130" s="4"/>
      <c r="CB130" s="10"/>
      <c r="CC130" s="10"/>
      <c r="CD130" s="10"/>
      <c r="CE130" s="10"/>
      <c r="CF130" s="10"/>
    </row>
    <row r="131" spans="1:84" ht="21.95" customHeight="1" thickTop="1" thickBot="1" x14ac:dyDescent="0.2">
      <c r="A131" s="4"/>
      <c r="B131" s="4"/>
      <c r="C131" s="4"/>
      <c r="D131" s="4"/>
      <c r="E131" s="45"/>
      <c r="F131" s="45"/>
      <c r="G131" s="45"/>
      <c r="H131" s="45"/>
      <c r="I131" s="77"/>
      <c r="J131" s="77"/>
      <c r="K131" s="4"/>
      <c r="L131" s="4"/>
      <c r="M131" s="4"/>
      <c r="N131" s="4"/>
      <c r="O131" s="46"/>
      <c r="P131" s="46"/>
      <c r="Q131" s="46"/>
      <c r="R131" s="46"/>
      <c r="S131" s="77"/>
      <c r="T131" s="77"/>
      <c r="U131" s="10"/>
      <c r="V131" s="95">
        <f t="shared" si="44"/>
        <v>35</v>
      </c>
      <c r="W131" s="120" t="str">
        <f>IF('申込一覧表（男子）'!$B$51=0,"",('申込一覧表（男子）'!$B$51))</f>
        <v/>
      </c>
      <c r="X131" s="96" t="str">
        <f t="shared" si="39"/>
        <v/>
      </c>
      <c r="Y131" s="97" t="str">
        <f t="shared" si="40"/>
        <v/>
      </c>
      <c r="Z131" s="97" t="str">
        <f t="shared" si="41"/>
        <v/>
      </c>
      <c r="AA131" s="98">
        <f t="shared" si="27"/>
        <v>0</v>
      </c>
      <c r="AB131" s="161" t="str">
        <f t="shared" si="42"/>
        <v/>
      </c>
      <c r="AC131" s="99" t="str">
        <f t="shared" si="43"/>
        <v/>
      </c>
      <c r="AD131" s="53"/>
      <c r="AE131" s="53"/>
      <c r="AF131" s="53"/>
      <c r="AG131" s="53"/>
      <c r="AH131" s="53"/>
      <c r="AI131" s="53"/>
      <c r="AJ131" s="166"/>
      <c r="AK131" s="53"/>
      <c r="AL131" s="166"/>
      <c r="AM131" s="53"/>
      <c r="AN131" s="8"/>
      <c r="AO131" s="8"/>
      <c r="AP131" s="8"/>
      <c r="AQ131" s="8"/>
      <c r="AR131" s="8"/>
      <c r="AS131" s="8"/>
      <c r="AT131" s="8"/>
      <c r="AU131" s="8"/>
      <c r="AV131" s="10"/>
      <c r="AW131" s="10"/>
      <c r="AX131" s="10"/>
      <c r="AY131" s="4" t="str">
        <f t="shared" si="45"/>
        <v/>
      </c>
      <c r="AZ131" s="4" t="str">
        <f t="shared" si="46"/>
        <v/>
      </c>
      <c r="BA131" s="4" t="str">
        <f t="shared" si="47"/>
        <v/>
      </c>
      <c r="BB131" s="4" t="str">
        <f t="shared" si="48"/>
        <v/>
      </c>
      <c r="BC131" s="4" t="str">
        <f>IF(CD131="○",COUNTIF($AN$17:CD131,"○"),"")</f>
        <v/>
      </c>
      <c r="BD131" s="4" t="str">
        <f>IF(CE131="○",COUNTIF($AO$17:CE131,"○"),"")</f>
        <v/>
      </c>
      <c r="BE131" s="4" t="str">
        <f>IF(CF131="○",COUNTIF($AP$17:CF131,"○"),"")</f>
        <v/>
      </c>
      <c r="BF131" s="4" t="str">
        <f>IF(CK131="○",COUNTIF($AU$17:CK131,"○"),"")</f>
        <v/>
      </c>
      <c r="BG131" s="77"/>
      <c r="BH131" s="77"/>
      <c r="BI131" s="4" t="str">
        <f t="shared" si="49"/>
        <v/>
      </c>
      <c r="BJ131" s="4" t="str">
        <f t="shared" si="50"/>
        <v/>
      </c>
      <c r="BK131" s="4" t="str">
        <f t="shared" si="51"/>
        <v/>
      </c>
      <c r="BL131" s="4" t="str">
        <f t="shared" si="52"/>
        <v/>
      </c>
      <c r="BM131" s="4" t="str">
        <f>IF(CL131="○",COUNTIF($AN$17:CL131,"○"),"")</f>
        <v/>
      </c>
      <c r="BN131" s="4" t="str">
        <f>IF(CM131="○",COUNTIF($AO$17:CM131,"○"),"")</f>
        <v/>
      </c>
      <c r="BO131" s="4" t="str">
        <f>IF(CN131="○",COUNTIF($AP$17:CN131,"○"),"")</f>
        <v/>
      </c>
      <c r="BP131" s="4" t="str">
        <f>IF(DI131="○",COUNTIF($AU$17:DI131,"○"),"")</f>
        <v/>
      </c>
      <c r="BQ131" s="77"/>
      <c r="BR131" s="77"/>
      <c r="BS131" s="4"/>
      <c r="BT131" s="10"/>
      <c r="BU131" s="10"/>
      <c r="BV131" s="24"/>
      <c r="BW131" s="10"/>
      <c r="BX131" s="10"/>
      <c r="BY131" s="26"/>
      <c r="BZ131" s="4"/>
      <c r="CA131" s="4"/>
      <c r="CB131" s="10"/>
      <c r="CC131" s="10"/>
      <c r="CD131" s="10"/>
      <c r="CE131" s="24"/>
      <c r="CF131" s="10"/>
    </row>
    <row r="132" spans="1:84" ht="21.95" customHeight="1" thickTop="1" thickBot="1" x14ac:dyDescent="0.2">
      <c r="A132" s="4"/>
      <c r="B132" s="4"/>
      <c r="C132" s="4"/>
      <c r="D132" s="4"/>
      <c r="E132" s="45"/>
      <c r="F132" s="45"/>
      <c r="G132" s="45"/>
      <c r="H132" s="45"/>
      <c r="I132" s="77"/>
      <c r="J132" s="77"/>
      <c r="K132" s="4"/>
      <c r="L132" s="4"/>
      <c r="M132" s="4"/>
      <c r="N132" s="4"/>
      <c r="O132" s="46"/>
      <c r="P132" s="46"/>
      <c r="Q132" s="46"/>
      <c r="R132" s="46"/>
      <c r="S132" s="77"/>
      <c r="T132" s="77"/>
      <c r="U132" s="10"/>
      <c r="V132" s="95">
        <f t="shared" si="44"/>
        <v>36</v>
      </c>
      <c r="W132" s="120" t="str">
        <f>IF('申込一覧表（男子）'!$B$52=0,"",('申込一覧表（男子）'!$B$52))</f>
        <v/>
      </c>
      <c r="X132" s="96" t="str">
        <f t="shared" si="39"/>
        <v/>
      </c>
      <c r="Y132" s="97" t="str">
        <f t="shared" si="40"/>
        <v/>
      </c>
      <c r="Z132" s="97" t="str">
        <f t="shared" si="41"/>
        <v/>
      </c>
      <c r="AA132" s="98">
        <f t="shared" si="27"/>
        <v>0</v>
      </c>
      <c r="AB132" s="161" t="str">
        <f t="shared" si="42"/>
        <v/>
      </c>
      <c r="AC132" s="99" t="str">
        <f t="shared" si="43"/>
        <v/>
      </c>
      <c r="AD132" s="53"/>
      <c r="AE132" s="53"/>
      <c r="AF132" s="53"/>
      <c r="AG132" s="53"/>
      <c r="AH132" s="53"/>
      <c r="AI132" s="53"/>
      <c r="AJ132" s="166"/>
      <c r="AK132" s="53"/>
      <c r="AL132" s="166"/>
      <c r="AM132" s="53"/>
      <c r="AN132" s="8"/>
      <c r="AO132" s="8"/>
      <c r="AP132" s="8"/>
      <c r="AQ132" s="8"/>
      <c r="AR132" s="8"/>
      <c r="AS132" s="8"/>
      <c r="AT132" s="8"/>
      <c r="AU132" s="8"/>
      <c r="AV132" s="10"/>
      <c r="AW132" s="10"/>
      <c r="AX132" s="10"/>
      <c r="AY132" s="4" t="str">
        <f t="shared" si="45"/>
        <v/>
      </c>
      <c r="AZ132" s="4" t="str">
        <f t="shared" si="46"/>
        <v/>
      </c>
      <c r="BA132" s="4" t="str">
        <f t="shared" si="47"/>
        <v/>
      </c>
      <c r="BB132" s="4" t="str">
        <f t="shared" si="48"/>
        <v/>
      </c>
      <c r="BC132" s="4" t="str">
        <f>IF(CD132="○",COUNTIF($AN$17:CD132,"○"),"")</f>
        <v/>
      </c>
      <c r="BD132" s="4" t="str">
        <f>IF(CE132="○",COUNTIF($AO$17:CE132,"○"),"")</f>
        <v/>
      </c>
      <c r="BE132" s="4" t="str">
        <f>IF(CF132="○",COUNTIF($AP$17:CF132,"○"),"")</f>
        <v/>
      </c>
      <c r="BF132" s="4" t="str">
        <f>IF(CK132="○",COUNTIF($AU$17:CK132,"○"),"")</f>
        <v/>
      </c>
      <c r="BG132" s="77"/>
      <c r="BH132" s="77"/>
      <c r="BI132" s="4" t="str">
        <f t="shared" si="49"/>
        <v/>
      </c>
      <c r="BJ132" s="4" t="str">
        <f t="shared" si="50"/>
        <v/>
      </c>
      <c r="BK132" s="4" t="str">
        <f t="shared" si="51"/>
        <v/>
      </c>
      <c r="BL132" s="4" t="str">
        <f t="shared" si="52"/>
        <v/>
      </c>
      <c r="BM132" s="4" t="str">
        <f>IF(CL132="○",COUNTIF($AN$17:CL132,"○"),"")</f>
        <v/>
      </c>
      <c r="BN132" s="4" t="str">
        <f>IF(CM132="○",COUNTIF($AO$17:CM132,"○"),"")</f>
        <v/>
      </c>
      <c r="BO132" s="4" t="str">
        <f>IF(CN132="○",COUNTIF($AP$17:CN132,"○"),"")</f>
        <v/>
      </c>
      <c r="BP132" s="4" t="str">
        <f>IF(DI132="○",COUNTIF($AU$17:DI132,"○"),"")</f>
        <v/>
      </c>
      <c r="BQ132" s="77"/>
      <c r="BR132" s="77"/>
      <c r="BS132" s="4"/>
      <c r="BT132" s="10"/>
      <c r="BU132" s="10"/>
      <c r="BV132" s="10"/>
      <c r="BW132" s="10"/>
      <c r="BX132" s="10"/>
      <c r="BY132" s="26"/>
      <c r="BZ132" s="4"/>
      <c r="CA132" s="4"/>
      <c r="CB132" s="10"/>
      <c r="CC132" s="10"/>
      <c r="CD132" s="10"/>
      <c r="CE132" s="10"/>
      <c r="CF132" s="10"/>
    </row>
    <row r="133" spans="1:84" ht="21.95" customHeight="1" thickTop="1" thickBot="1" x14ac:dyDescent="0.2">
      <c r="A133" s="4"/>
      <c r="B133" s="4"/>
      <c r="C133" s="4"/>
      <c r="D133" s="4"/>
      <c r="E133" s="45"/>
      <c r="F133" s="45"/>
      <c r="G133" s="45"/>
      <c r="H133" s="45"/>
      <c r="I133" s="77"/>
      <c r="J133" s="77"/>
      <c r="K133" s="4"/>
      <c r="L133" s="4"/>
      <c r="M133" s="4"/>
      <c r="N133" s="4"/>
      <c r="O133" s="46"/>
      <c r="P133" s="46"/>
      <c r="Q133" s="46"/>
      <c r="R133" s="46"/>
      <c r="S133" s="77"/>
      <c r="T133" s="77"/>
      <c r="U133" s="10"/>
      <c r="V133" s="95">
        <f t="shared" si="44"/>
        <v>37</v>
      </c>
      <c r="W133" s="120" t="str">
        <f>IF('申込一覧表（男子）'!$B$53=0,"",('申込一覧表（男子）'!$B$53))</f>
        <v/>
      </c>
      <c r="X133" s="96" t="str">
        <f t="shared" si="39"/>
        <v/>
      </c>
      <c r="Y133" s="97" t="str">
        <f t="shared" si="40"/>
        <v/>
      </c>
      <c r="Z133" s="97" t="str">
        <f t="shared" si="41"/>
        <v/>
      </c>
      <c r="AA133" s="98">
        <f t="shared" si="27"/>
        <v>0</v>
      </c>
      <c r="AB133" s="161" t="str">
        <f t="shared" si="42"/>
        <v/>
      </c>
      <c r="AC133" s="99" t="str">
        <f t="shared" si="43"/>
        <v/>
      </c>
      <c r="AD133" s="53"/>
      <c r="AE133" s="53"/>
      <c r="AF133" s="53"/>
      <c r="AG133" s="53"/>
      <c r="AH133" s="53"/>
      <c r="AI133" s="53"/>
      <c r="AJ133" s="166"/>
      <c r="AK133" s="53"/>
      <c r="AL133" s="166"/>
      <c r="AM133" s="53"/>
      <c r="AN133" s="8"/>
      <c r="AO133" s="8"/>
      <c r="AP133" s="8"/>
      <c r="AQ133" s="8"/>
      <c r="AR133" s="8"/>
      <c r="AS133" s="8"/>
      <c r="AT133" s="8"/>
      <c r="AU133" s="8"/>
      <c r="AV133" s="10"/>
      <c r="AW133" s="10"/>
      <c r="AX133" s="10"/>
      <c r="AY133" s="4" t="str">
        <f t="shared" si="45"/>
        <v/>
      </c>
      <c r="AZ133" s="4" t="str">
        <f t="shared" si="46"/>
        <v/>
      </c>
      <c r="BA133" s="4" t="str">
        <f t="shared" si="47"/>
        <v/>
      </c>
      <c r="BB133" s="4" t="str">
        <f t="shared" si="48"/>
        <v/>
      </c>
      <c r="BC133" s="4" t="str">
        <f>IF(CD133="○",COUNTIF($AN$17:CD133,"○"),"")</f>
        <v/>
      </c>
      <c r="BD133" s="4" t="str">
        <f>IF(CE133="○",COUNTIF($AO$17:CE133,"○"),"")</f>
        <v/>
      </c>
      <c r="BE133" s="4" t="str">
        <f>IF(CF133="○",COUNTIF($AP$17:CF133,"○"),"")</f>
        <v/>
      </c>
      <c r="BF133" s="4" t="str">
        <f>IF(CK133="○",COUNTIF($AU$17:CK133,"○"),"")</f>
        <v/>
      </c>
      <c r="BG133" s="77"/>
      <c r="BH133" s="77"/>
      <c r="BI133" s="4" t="str">
        <f t="shared" si="49"/>
        <v/>
      </c>
      <c r="BJ133" s="4" t="str">
        <f t="shared" si="50"/>
        <v/>
      </c>
      <c r="BK133" s="4" t="str">
        <f t="shared" si="51"/>
        <v/>
      </c>
      <c r="BL133" s="4" t="str">
        <f t="shared" si="52"/>
        <v/>
      </c>
      <c r="BM133" s="4" t="str">
        <f>IF(CL133="○",COUNTIF($AN$17:CL133,"○"),"")</f>
        <v/>
      </c>
      <c r="BN133" s="4" t="str">
        <f>IF(CM133="○",COUNTIF($AO$17:CM133,"○"),"")</f>
        <v/>
      </c>
      <c r="BO133" s="4" t="str">
        <f>IF(CN133="○",COUNTIF($AP$17:CN133,"○"),"")</f>
        <v/>
      </c>
      <c r="BP133" s="4" t="str">
        <f>IF(DI133="○",COUNTIF($AU$17:DI133,"○"),"")</f>
        <v/>
      </c>
      <c r="BQ133" s="77"/>
      <c r="BR133" s="77"/>
      <c r="BS133" s="4"/>
      <c r="BT133" s="10"/>
      <c r="BU133" s="10"/>
      <c r="BV133" s="10"/>
      <c r="BW133" s="10"/>
      <c r="BX133" s="10"/>
      <c r="BY133" s="26"/>
      <c r="BZ133" s="4"/>
      <c r="CA133" s="4"/>
      <c r="CB133" s="10"/>
      <c r="CC133" s="10"/>
      <c r="CD133" s="10"/>
      <c r="CE133" s="10"/>
      <c r="CF133" s="10"/>
    </row>
    <row r="134" spans="1:84" ht="21.95" customHeight="1" thickTop="1" thickBot="1" x14ac:dyDescent="0.2">
      <c r="A134" s="4"/>
      <c r="B134" s="4"/>
      <c r="C134" s="4"/>
      <c r="D134" s="4"/>
      <c r="E134" s="45"/>
      <c r="F134" s="45"/>
      <c r="G134" s="45"/>
      <c r="H134" s="45"/>
      <c r="I134" s="77"/>
      <c r="J134" s="77"/>
      <c r="K134" s="4"/>
      <c r="L134" s="4"/>
      <c r="M134" s="4"/>
      <c r="N134" s="4"/>
      <c r="O134" s="46"/>
      <c r="P134" s="46"/>
      <c r="Q134" s="46"/>
      <c r="R134" s="46"/>
      <c r="S134" s="77"/>
      <c r="T134" s="77"/>
      <c r="U134" s="10"/>
      <c r="V134" s="95">
        <f t="shared" si="44"/>
        <v>38</v>
      </c>
      <c r="W134" s="120" t="str">
        <f>IF('申込一覧表（男子）'!$B$54=0,"",('申込一覧表（男子）'!$B$54))</f>
        <v/>
      </c>
      <c r="X134" s="96" t="str">
        <f t="shared" si="39"/>
        <v/>
      </c>
      <c r="Y134" s="97" t="str">
        <f t="shared" si="40"/>
        <v/>
      </c>
      <c r="Z134" s="97" t="str">
        <f t="shared" si="41"/>
        <v/>
      </c>
      <c r="AA134" s="98">
        <f t="shared" si="27"/>
        <v>0</v>
      </c>
      <c r="AB134" s="161" t="str">
        <f t="shared" si="42"/>
        <v/>
      </c>
      <c r="AC134" s="99" t="str">
        <f t="shared" si="43"/>
        <v/>
      </c>
      <c r="AD134" s="53"/>
      <c r="AE134" s="53"/>
      <c r="AF134" s="53"/>
      <c r="AG134" s="53"/>
      <c r="AH134" s="53"/>
      <c r="AI134" s="53"/>
      <c r="AJ134" s="166"/>
      <c r="AK134" s="53"/>
      <c r="AL134" s="166"/>
      <c r="AM134" s="53"/>
      <c r="AN134" s="8"/>
      <c r="AO134" s="8"/>
      <c r="AP134" s="8"/>
      <c r="AQ134" s="8"/>
      <c r="AR134" s="8"/>
      <c r="AS134" s="8"/>
      <c r="AT134" s="8"/>
      <c r="AU134" s="8"/>
      <c r="AV134" s="10"/>
      <c r="AW134" s="10"/>
      <c r="AX134" s="10"/>
      <c r="AY134" s="4" t="str">
        <f t="shared" si="30"/>
        <v/>
      </c>
      <c r="AZ134" s="4" t="str">
        <f t="shared" si="30"/>
        <v/>
      </c>
      <c r="BA134" s="4" t="str">
        <f t="shared" si="30"/>
        <v/>
      </c>
      <c r="BB134" s="4" t="str">
        <f t="shared" si="28"/>
        <v/>
      </c>
      <c r="BC134" s="4" t="str">
        <f>IF(CD134="○",COUNTIF($AN$17:CD134,"○"),"")</f>
        <v/>
      </c>
      <c r="BD134" s="4" t="str">
        <f>IF(CE134="○",COUNTIF($AO$17:CE134,"○"),"")</f>
        <v/>
      </c>
      <c r="BE134" s="4" t="str">
        <f>IF(CF134="○",COUNTIF($AP$17:CF134,"○"),"")</f>
        <v/>
      </c>
      <c r="BF134" s="4" t="str">
        <f>IF(CK134="○",COUNTIF($AU$17:CK134,"○"),"")</f>
        <v/>
      </c>
      <c r="BG134" s="77"/>
      <c r="BH134" s="77"/>
      <c r="BI134" s="4" t="str">
        <f t="shared" si="31"/>
        <v/>
      </c>
      <c r="BJ134" s="4" t="str">
        <f t="shared" si="31"/>
        <v/>
      </c>
      <c r="BK134" s="4" t="str">
        <f t="shared" si="31"/>
        <v/>
      </c>
      <c r="BL134" s="4" t="str">
        <f t="shared" si="29"/>
        <v/>
      </c>
      <c r="BM134" s="4" t="str">
        <f>IF(CL134="○",COUNTIF($AN$17:CL134,"○"),"")</f>
        <v/>
      </c>
      <c r="BN134" s="4" t="str">
        <f>IF(CM134="○",COUNTIF($AO$17:CM134,"○"),"")</f>
        <v/>
      </c>
      <c r="BO134" s="4" t="str">
        <f>IF(CN134="○",COUNTIF($AP$17:CN134,"○"),"")</f>
        <v/>
      </c>
      <c r="BP134" s="4" t="str">
        <f>IF(DI134="○",COUNTIF($AU$17:DI134,"○"),"")</f>
        <v/>
      </c>
      <c r="BQ134" s="77"/>
      <c r="BR134" s="77"/>
      <c r="BS134" s="4"/>
      <c r="BT134" s="10"/>
      <c r="BU134" s="10"/>
      <c r="BV134" s="10"/>
      <c r="BW134" s="10"/>
      <c r="BX134" s="10"/>
      <c r="BY134" s="26"/>
      <c r="BZ134" s="4"/>
      <c r="CA134" s="4"/>
      <c r="CB134" s="10"/>
      <c r="CC134" s="10"/>
      <c r="CD134" s="10"/>
      <c r="CE134" s="10"/>
      <c r="CF134" s="10"/>
    </row>
    <row r="135" spans="1:84" ht="21.95" customHeight="1" thickTop="1" thickBot="1" x14ac:dyDescent="0.2">
      <c r="A135" s="4"/>
      <c r="B135" s="4"/>
      <c r="C135" s="4"/>
      <c r="D135" s="4"/>
      <c r="E135" s="45"/>
      <c r="F135" s="45"/>
      <c r="G135" s="45"/>
      <c r="H135" s="45"/>
      <c r="I135" s="77"/>
      <c r="J135" s="77"/>
      <c r="K135" s="4"/>
      <c r="L135" s="4"/>
      <c r="M135" s="4"/>
      <c r="N135" s="4"/>
      <c r="O135" s="46"/>
      <c r="P135" s="46"/>
      <c r="Q135" s="46"/>
      <c r="R135" s="46"/>
      <c r="S135" s="77"/>
      <c r="T135" s="77"/>
      <c r="U135" s="10"/>
      <c r="V135" s="95">
        <f t="shared" si="44"/>
        <v>39</v>
      </c>
      <c r="W135" s="120" t="str">
        <f>IF('申込一覧表（男子）'!$B$55=0,"",('申込一覧表（男子）'!$B$55))</f>
        <v/>
      </c>
      <c r="X135" s="96" t="str">
        <f t="shared" si="39"/>
        <v/>
      </c>
      <c r="Y135" s="97" t="str">
        <f t="shared" si="40"/>
        <v/>
      </c>
      <c r="Z135" s="97" t="str">
        <f t="shared" si="41"/>
        <v/>
      </c>
      <c r="AA135" s="98">
        <f t="shared" si="27"/>
        <v>0</v>
      </c>
      <c r="AB135" s="161" t="str">
        <f t="shared" si="42"/>
        <v/>
      </c>
      <c r="AC135" s="99" t="str">
        <f t="shared" si="43"/>
        <v/>
      </c>
      <c r="AD135" s="53"/>
      <c r="AE135" s="53"/>
      <c r="AF135" s="53"/>
      <c r="AG135" s="53"/>
      <c r="AH135" s="53"/>
      <c r="AI135" s="53"/>
      <c r="AJ135" s="166"/>
      <c r="AK135" s="53"/>
      <c r="AL135" s="166"/>
      <c r="AM135" s="53"/>
      <c r="AN135" s="8"/>
      <c r="AO135" s="8"/>
      <c r="AP135" s="8"/>
      <c r="AQ135" s="8"/>
      <c r="AR135" s="8"/>
      <c r="AS135" s="8"/>
      <c r="AT135" s="8"/>
      <c r="AU135" s="8"/>
      <c r="AV135" s="10"/>
      <c r="AW135" s="10"/>
      <c r="AX135" s="10"/>
      <c r="AY135" s="4" t="str">
        <f t="shared" si="30"/>
        <v/>
      </c>
      <c r="AZ135" s="4" t="str">
        <f t="shared" si="30"/>
        <v/>
      </c>
      <c r="BA135" s="4" t="str">
        <f t="shared" si="30"/>
        <v/>
      </c>
      <c r="BB135" s="4" t="str">
        <f t="shared" si="28"/>
        <v/>
      </c>
      <c r="BC135" s="4" t="str">
        <f>IF(CD135="○",COUNTIF($AN$17:CD135,"○"),"")</f>
        <v/>
      </c>
      <c r="BD135" s="4" t="str">
        <f>IF(CE135="○",COUNTIF($AO$17:CE135,"○"),"")</f>
        <v/>
      </c>
      <c r="BE135" s="4" t="str">
        <f>IF(CF135="○",COUNTIF($AP$17:CF135,"○"),"")</f>
        <v/>
      </c>
      <c r="BF135" s="4" t="str">
        <f>IF(CK135="○",COUNTIF($AU$17:CK135,"○"),"")</f>
        <v/>
      </c>
      <c r="BG135" s="77"/>
      <c r="BH135" s="77"/>
      <c r="BI135" s="4" t="str">
        <f t="shared" si="31"/>
        <v/>
      </c>
      <c r="BJ135" s="4" t="str">
        <f t="shared" si="31"/>
        <v/>
      </c>
      <c r="BK135" s="4" t="str">
        <f t="shared" si="31"/>
        <v/>
      </c>
      <c r="BL135" s="4" t="str">
        <f t="shared" si="29"/>
        <v/>
      </c>
      <c r="BM135" s="4" t="str">
        <f>IF(CL135="○",COUNTIF($AN$17:CL135,"○"),"")</f>
        <v/>
      </c>
      <c r="BN135" s="4" t="str">
        <f>IF(CM135="○",COUNTIF($AO$17:CM135,"○"),"")</f>
        <v/>
      </c>
      <c r="BO135" s="4" t="str">
        <f>IF(CN135="○",COUNTIF($AP$17:CN135,"○"),"")</f>
        <v/>
      </c>
      <c r="BP135" s="4" t="str">
        <f>IF(DI135="○",COUNTIF($AU$17:DI135,"○"),"")</f>
        <v/>
      </c>
      <c r="BQ135" s="77"/>
      <c r="BR135" s="77"/>
      <c r="BS135" s="10"/>
      <c r="BT135" s="10"/>
      <c r="BU135" s="10"/>
      <c r="BV135" s="10"/>
      <c r="BW135" s="10"/>
      <c r="BX135" s="10"/>
      <c r="BY135" s="26"/>
      <c r="BZ135" s="4"/>
      <c r="CA135" s="4"/>
      <c r="CB135" s="10"/>
      <c r="CC135" s="10"/>
      <c r="CD135" s="10"/>
      <c r="CE135" s="10"/>
      <c r="CF135" s="10"/>
    </row>
    <row r="136" spans="1:84" ht="21.95" customHeight="1" thickTop="1" thickBot="1" x14ac:dyDescent="0.2">
      <c r="A136" s="4"/>
      <c r="B136" s="4"/>
      <c r="C136" s="4"/>
      <c r="D136" s="4"/>
      <c r="E136" s="45"/>
      <c r="F136" s="45"/>
      <c r="G136" s="45"/>
      <c r="H136" s="45"/>
      <c r="I136" s="77"/>
      <c r="J136" s="77"/>
      <c r="K136" s="4"/>
      <c r="L136" s="4"/>
      <c r="M136" s="4"/>
      <c r="N136" s="4"/>
      <c r="O136" s="46"/>
      <c r="P136" s="46"/>
      <c r="Q136" s="46"/>
      <c r="R136" s="46"/>
      <c r="S136" s="77"/>
      <c r="T136" s="77"/>
      <c r="U136" s="10"/>
      <c r="V136" s="95">
        <f t="shared" si="44"/>
        <v>40</v>
      </c>
      <c r="W136" s="120" t="str">
        <f>IF('申込一覧表（男子）'!$B$56=0,"",('申込一覧表（男子）'!$B$56))</f>
        <v/>
      </c>
      <c r="X136" s="96" t="str">
        <f t="shared" si="39"/>
        <v/>
      </c>
      <c r="Y136" s="97" t="str">
        <f t="shared" si="40"/>
        <v/>
      </c>
      <c r="Z136" s="97" t="str">
        <f t="shared" si="41"/>
        <v/>
      </c>
      <c r="AA136" s="98">
        <f t="shared" si="27"/>
        <v>0</v>
      </c>
      <c r="AB136" s="161" t="str">
        <f t="shared" si="42"/>
        <v/>
      </c>
      <c r="AC136" s="99" t="str">
        <f t="shared" si="43"/>
        <v/>
      </c>
      <c r="AD136" s="53"/>
      <c r="AE136" s="53"/>
      <c r="AF136" s="53"/>
      <c r="AG136" s="53"/>
      <c r="AH136" s="53"/>
      <c r="AI136" s="53"/>
      <c r="AJ136" s="166"/>
      <c r="AK136" s="53"/>
      <c r="AL136" s="166"/>
      <c r="AM136" s="53"/>
      <c r="AN136" s="8"/>
      <c r="AO136" s="8"/>
      <c r="AP136" s="8"/>
      <c r="AQ136" s="8"/>
      <c r="AR136" s="8"/>
      <c r="AS136" s="8"/>
      <c r="AT136" s="8"/>
      <c r="AU136" s="8"/>
      <c r="AV136" s="10"/>
      <c r="AW136" s="10"/>
      <c r="AX136" s="10"/>
      <c r="AY136" s="4" t="str">
        <f t="shared" si="30"/>
        <v/>
      </c>
      <c r="AZ136" s="4" t="str">
        <f t="shared" si="30"/>
        <v/>
      </c>
      <c r="BA136" s="4" t="str">
        <f t="shared" si="30"/>
        <v/>
      </c>
      <c r="BB136" s="4" t="str">
        <f t="shared" si="28"/>
        <v/>
      </c>
      <c r="BC136" s="4" t="str">
        <f>IF(CD136="○",COUNTIF($AN$17:CD136,"○"),"")</f>
        <v/>
      </c>
      <c r="BD136" s="4" t="str">
        <f>IF(CE136="○",COUNTIF($AO$17:CE136,"○"),"")</f>
        <v/>
      </c>
      <c r="BE136" s="4" t="str">
        <f>IF(CF136="○",COUNTIF($AP$17:CF136,"○"),"")</f>
        <v/>
      </c>
      <c r="BF136" s="4" t="str">
        <f>IF(CK136="○",COUNTIF($AU$17:CK136,"○"),"")</f>
        <v/>
      </c>
      <c r="BG136" s="77"/>
      <c r="BH136" s="77"/>
      <c r="BI136" s="4" t="str">
        <f t="shared" si="31"/>
        <v/>
      </c>
      <c r="BJ136" s="4" t="str">
        <f t="shared" si="31"/>
        <v/>
      </c>
      <c r="BK136" s="4" t="str">
        <f t="shared" si="31"/>
        <v/>
      </c>
      <c r="BL136" s="4" t="str">
        <f t="shared" si="29"/>
        <v/>
      </c>
      <c r="BM136" s="4" t="str">
        <f>IF(CL136="○",COUNTIF($AN$17:CL136,"○"),"")</f>
        <v/>
      </c>
      <c r="BN136" s="4" t="str">
        <f>IF(CM136="○",COUNTIF($AO$17:CM136,"○"),"")</f>
        <v/>
      </c>
      <c r="BO136" s="4" t="str">
        <f>IF(CN136="○",COUNTIF($AP$17:CN136,"○"),"")</f>
        <v/>
      </c>
      <c r="BP136" s="4" t="str">
        <f>IF(DI136="○",COUNTIF($AU$17:DI136,"○"),"")</f>
        <v/>
      </c>
      <c r="BQ136" s="77"/>
      <c r="BR136" s="77"/>
      <c r="BS136" s="10"/>
      <c r="BT136" s="10"/>
      <c r="BU136" s="10"/>
      <c r="BV136" s="10"/>
      <c r="BW136" s="10"/>
      <c r="BX136" s="10"/>
      <c r="BY136" s="26"/>
      <c r="BZ136" s="4"/>
      <c r="CA136" s="4"/>
      <c r="CB136" s="10"/>
      <c r="CC136" s="10"/>
      <c r="CD136" s="10"/>
      <c r="CE136" s="10"/>
      <c r="CF136" s="10"/>
    </row>
    <row r="137" spans="1:84" ht="21.95" customHeight="1" thickTop="1" thickBot="1" x14ac:dyDescent="0.2">
      <c r="A137" s="4"/>
      <c r="B137" s="4"/>
      <c r="C137" s="4"/>
      <c r="D137" s="4"/>
      <c r="E137" s="45"/>
      <c r="F137" s="45"/>
      <c r="G137" s="45"/>
      <c r="H137" s="45"/>
      <c r="I137" s="77"/>
      <c r="J137" s="77"/>
      <c r="K137" s="4"/>
      <c r="L137" s="4"/>
      <c r="M137" s="4"/>
      <c r="N137" s="4"/>
      <c r="O137" s="46"/>
      <c r="P137" s="46"/>
      <c r="Q137" s="46"/>
      <c r="R137" s="46"/>
      <c r="S137" s="77"/>
      <c r="T137" s="77"/>
      <c r="U137" s="10">
        <v>4</v>
      </c>
      <c r="V137" s="100">
        <f t="shared" si="44"/>
        <v>1</v>
      </c>
      <c r="W137" s="120" t="str">
        <f>IF('申込一覧表（男子）'!$B$17=0,"",('申込一覧表（男子）'!$B$17))</f>
        <v/>
      </c>
      <c r="X137" s="101" t="str">
        <f t="shared" ref="X137:X176" si="53">IF($X17="","",$X17)</f>
        <v/>
      </c>
      <c r="Y137" s="102" t="str">
        <f t="shared" ref="Y137:Y176" si="54">IF($Y17="","",$Y17)</f>
        <v/>
      </c>
      <c r="Z137" s="102" t="str">
        <f t="shared" ref="Z137:Z176" si="55">IF($Z17="","",$Z17)</f>
        <v/>
      </c>
      <c r="AA137" s="103">
        <f t="shared" si="27"/>
        <v>0</v>
      </c>
      <c r="AB137" s="162" t="str">
        <f t="shared" ref="AB137:AB176" si="56">IF($AH17="","",$AH17)</f>
        <v/>
      </c>
      <c r="AC137" s="104" t="str">
        <f t="shared" ref="AC137:AC176" si="57">IF($AI17="","",$AI17)</f>
        <v/>
      </c>
      <c r="AD137" s="53"/>
      <c r="AE137" s="53"/>
      <c r="AF137" s="53"/>
      <c r="AG137" s="53"/>
      <c r="AH137" s="53"/>
      <c r="AI137" s="53"/>
      <c r="AJ137" s="166"/>
      <c r="AK137" s="53"/>
      <c r="AL137" s="166"/>
      <c r="AM137" s="53"/>
      <c r="AN137" s="8"/>
      <c r="AO137" s="8"/>
      <c r="AP137" s="8"/>
      <c r="AQ137" s="8"/>
      <c r="AR137" s="8"/>
      <c r="AS137" s="8"/>
      <c r="AT137" s="8"/>
      <c r="AU137" s="8"/>
      <c r="AV137" s="10"/>
      <c r="AW137" s="10"/>
      <c r="AX137" s="10"/>
      <c r="AY137" s="4" t="str">
        <f t="shared" ref="AY137:BB176" si="58">BC137</f>
        <v/>
      </c>
      <c r="AZ137" s="4" t="str">
        <f t="shared" si="58"/>
        <v/>
      </c>
      <c r="BA137" s="4" t="str">
        <f t="shared" si="58"/>
        <v/>
      </c>
      <c r="BB137" s="4" t="str">
        <f t="shared" si="28"/>
        <v/>
      </c>
      <c r="BC137" s="4" t="str">
        <f>IF(CD137="○",COUNTIF($AN$17:CD137,"○"),"")</f>
        <v/>
      </c>
      <c r="BD137" s="4" t="str">
        <f>IF(CE137="○",COUNTIF($AO$17:CE137,"○"),"")</f>
        <v/>
      </c>
      <c r="BE137" s="4" t="str">
        <f>IF(CF137="○",COUNTIF($AP$17:CF137,"○"),"")</f>
        <v/>
      </c>
      <c r="BF137" s="4" t="str">
        <f>IF(CK137="○",COUNTIF($AU$17:CK137,"○"),"")</f>
        <v/>
      </c>
      <c r="BG137" s="77"/>
      <c r="BH137" s="77"/>
      <c r="BI137" s="4" t="str">
        <f t="shared" ref="BI137:BL176" si="59">BM137</f>
        <v/>
      </c>
      <c r="BJ137" s="4" t="str">
        <f t="shared" si="59"/>
        <v/>
      </c>
      <c r="BK137" s="4" t="str">
        <f t="shared" si="59"/>
        <v/>
      </c>
      <c r="BL137" s="4" t="str">
        <f t="shared" si="29"/>
        <v/>
      </c>
      <c r="BM137" s="4" t="str">
        <f>IF(CL137="○",COUNTIF($AN$17:CL137,"○"),"")</f>
        <v/>
      </c>
      <c r="BN137" s="4" t="str">
        <f>IF(CM137="○",COUNTIF($AO$17:CM137,"○"),"")</f>
        <v/>
      </c>
      <c r="BO137" s="4" t="str">
        <f>IF(CN137="○",COUNTIF($AP$17:CN137,"○"),"")</f>
        <v/>
      </c>
      <c r="BP137" s="4" t="str">
        <f>IF(DI137="○",COUNTIF($AU$17:DI137,"○"),"")</f>
        <v/>
      </c>
      <c r="BQ137" s="77"/>
      <c r="BR137" s="77"/>
      <c r="BS137" s="4"/>
      <c r="BT137" s="10"/>
      <c r="BU137" s="10"/>
      <c r="BV137" s="24"/>
      <c r="BW137" s="10"/>
      <c r="BX137" s="10"/>
      <c r="BY137" s="18"/>
      <c r="BZ137" s="39"/>
      <c r="CA137" s="40"/>
      <c r="CB137" s="10"/>
      <c r="CC137" s="10"/>
      <c r="CD137" s="10"/>
      <c r="CE137" s="24"/>
      <c r="CF137" s="10"/>
    </row>
    <row r="138" spans="1:84" ht="21.95" customHeight="1" thickTop="1" thickBot="1" x14ac:dyDescent="0.2">
      <c r="A138" s="4"/>
      <c r="B138" s="4"/>
      <c r="C138" s="4"/>
      <c r="D138" s="4"/>
      <c r="E138" s="45"/>
      <c r="F138" s="45"/>
      <c r="G138" s="45"/>
      <c r="H138" s="45"/>
      <c r="I138" s="77"/>
      <c r="J138" s="77"/>
      <c r="K138" s="4"/>
      <c r="L138" s="4"/>
      <c r="M138" s="4"/>
      <c r="N138" s="4"/>
      <c r="O138" s="46"/>
      <c r="P138" s="46"/>
      <c r="Q138" s="46"/>
      <c r="R138" s="46"/>
      <c r="S138" s="77"/>
      <c r="T138" s="77"/>
      <c r="U138" s="10"/>
      <c r="V138" s="100">
        <f t="shared" si="44"/>
        <v>2</v>
      </c>
      <c r="W138" s="120" t="str">
        <f>IF('申込一覧表（男子）'!$B$18=0,"",('申込一覧表（男子）'!$B$18))</f>
        <v/>
      </c>
      <c r="X138" s="101" t="str">
        <f t="shared" si="53"/>
        <v/>
      </c>
      <c r="Y138" s="102" t="str">
        <f t="shared" si="54"/>
        <v/>
      </c>
      <c r="Z138" s="102" t="str">
        <f t="shared" si="55"/>
        <v/>
      </c>
      <c r="AA138" s="103">
        <f t="shared" si="27"/>
        <v>0</v>
      </c>
      <c r="AB138" s="162" t="str">
        <f t="shared" si="56"/>
        <v/>
      </c>
      <c r="AC138" s="104" t="str">
        <f t="shared" si="57"/>
        <v/>
      </c>
      <c r="AD138" s="53"/>
      <c r="AE138" s="53"/>
      <c r="AF138" s="53"/>
      <c r="AG138" s="53"/>
      <c r="AH138" s="53"/>
      <c r="AI138" s="53"/>
      <c r="AJ138" s="166"/>
      <c r="AK138" s="53"/>
      <c r="AL138" s="166"/>
      <c r="AM138" s="53"/>
      <c r="AN138" s="8"/>
      <c r="AO138" s="8"/>
      <c r="AP138" s="8"/>
      <c r="AQ138" s="8"/>
      <c r="AR138" s="8"/>
      <c r="AS138" s="8"/>
      <c r="AT138" s="8"/>
      <c r="AU138" s="8"/>
      <c r="AV138" s="10"/>
      <c r="AW138" s="10"/>
      <c r="AX138" s="10"/>
      <c r="AY138" s="4" t="str">
        <f t="shared" si="58"/>
        <v/>
      </c>
      <c r="AZ138" s="4" t="str">
        <f t="shared" si="58"/>
        <v/>
      </c>
      <c r="BA138" s="4" t="str">
        <f t="shared" si="58"/>
        <v/>
      </c>
      <c r="BB138" s="4" t="str">
        <f t="shared" si="28"/>
        <v/>
      </c>
      <c r="BC138" s="4" t="str">
        <f>IF(CD138="○",COUNTIF($AN$17:CD138,"○"),"")</f>
        <v/>
      </c>
      <c r="BD138" s="4" t="str">
        <f>IF(CE138="○",COUNTIF($AO$17:CE138,"○"),"")</f>
        <v/>
      </c>
      <c r="BE138" s="4" t="str">
        <f>IF(CF138="○",COUNTIF($AP$17:CF138,"○"),"")</f>
        <v/>
      </c>
      <c r="BF138" s="4" t="str">
        <f>IF(CK138="○",COUNTIF($AU$17:CK138,"○"),"")</f>
        <v/>
      </c>
      <c r="BG138" s="77"/>
      <c r="BH138" s="77"/>
      <c r="BI138" s="4" t="str">
        <f t="shared" si="59"/>
        <v/>
      </c>
      <c r="BJ138" s="4" t="str">
        <f t="shared" si="59"/>
        <v/>
      </c>
      <c r="BK138" s="4" t="str">
        <f t="shared" si="59"/>
        <v/>
      </c>
      <c r="BL138" s="4" t="str">
        <f t="shared" si="29"/>
        <v/>
      </c>
      <c r="BM138" s="4" t="str">
        <f>IF(CL138="○",COUNTIF($AN$17:CL138,"○"),"")</f>
        <v/>
      </c>
      <c r="BN138" s="4" t="str">
        <f>IF(CM138="○",COUNTIF($AO$17:CM138,"○"),"")</f>
        <v/>
      </c>
      <c r="BO138" s="4" t="str">
        <f>IF(CN138="○",COUNTIF($AP$17:CN138,"○"),"")</f>
        <v/>
      </c>
      <c r="BP138" s="4" t="str">
        <f>IF(DI138="○",COUNTIF($AU$17:DI138,"○"),"")</f>
        <v/>
      </c>
      <c r="BQ138" s="77"/>
      <c r="BR138" s="77"/>
      <c r="BS138" s="4"/>
      <c r="BT138" s="10"/>
      <c r="BU138" s="10"/>
      <c r="BV138" s="10"/>
      <c r="BW138" s="10"/>
      <c r="BX138" s="10"/>
      <c r="BY138" s="18"/>
      <c r="BZ138" s="39"/>
      <c r="CA138" s="10"/>
      <c r="CB138" s="10"/>
      <c r="CC138" s="10"/>
      <c r="CD138" s="10"/>
      <c r="CE138" s="10"/>
      <c r="CF138" s="10"/>
    </row>
    <row r="139" spans="1:84" ht="21.95" customHeight="1" thickTop="1" thickBot="1" x14ac:dyDescent="0.2">
      <c r="A139" s="4"/>
      <c r="B139" s="4"/>
      <c r="C139" s="4"/>
      <c r="D139" s="4"/>
      <c r="E139" s="45"/>
      <c r="F139" s="45"/>
      <c r="G139" s="45"/>
      <c r="H139" s="45"/>
      <c r="I139" s="77"/>
      <c r="J139" s="77"/>
      <c r="K139" s="4"/>
      <c r="L139" s="4"/>
      <c r="M139" s="4"/>
      <c r="N139" s="4"/>
      <c r="O139" s="46"/>
      <c r="P139" s="46"/>
      <c r="Q139" s="46"/>
      <c r="R139" s="46"/>
      <c r="S139" s="77"/>
      <c r="T139" s="77"/>
      <c r="U139" s="10"/>
      <c r="V139" s="100">
        <f t="shared" si="44"/>
        <v>3</v>
      </c>
      <c r="W139" s="120" t="str">
        <f>IF('申込一覧表（男子）'!$B$19=0,"",('申込一覧表（男子）'!$B$19))</f>
        <v/>
      </c>
      <c r="X139" s="101" t="str">
        <f t="shared" si="53"/>
        <v/>
      </c>
      <c r="Y139" s="102" t="str">
        <f t="shared" si="54"/>
        <v/>
      </c>
      <c r="Z139" s="102" t="str">
        <f t="shared" si="55"/>
        <v/>
      </c>
      <c r="AA139" s="103">
        <f t="shared" si="27"/>
        <v>0</v>
      </c>
      <c r="AB139" s="162" t="str">
        <f t="shared" si="56"/>
        <v/>
      </c>
      <c r="AC139" s="104" t="str">
        <f t="shared" si="57"/>
        <v/>
      </c>
      <c r="AD139" s="53"/>
      <c r="AE139" s="53"/>
      <c r="AF139" s="53"/>
      <c r="AG139" s="53"/>
      <c r="AH139" s="53"/>
      <c r="AI139" s="53"/>
      <c r="AJ139" s="166"/>
      <c r="AK139" s="53"/>
      <c r="AL139" s="166"/>
      <c r="AM139" s="53"/>
      <c r="AN139" s="8"/>
      <c r="AO139" s="8"/>
      <c r="AP139" s="8"/>
      <c r="AQ139" s="8"/>
      <c r="AR139" s="8"/>
      <c r="AS139" s="8"/>
      <c r="AT139" s="8"/>
      <c r="AU139" s="8"/>
      <c r="AV139" s="10"/>
      <c r="AW139" s="10"/>
      <c r="AX139" s="10"/>
      <c r="AY139" s="4" t="str">
        <f t="shared" si="58"/>
        <v/>
      </c>
      <c r="AZ139" s="4" t="str">
        <f t="shared" si="58"/>
        <v/>
      </c>
      <c r="BA139" s="4" t="str">
        <f t="shared" si="58"/>
        <v/>
      </c>
      <c r="BB139" s="4" t="str">
        <f t="shared" si="28"/>
        <v/>
      </c>
      <c r="BC139" s="4" t="str">
        <f>IF(CD139="○",COUNTIF($AN$17:CD139,"○"),"")</f>
        <v/>
      </c>
      <c r="BD139" s="4" t="str">
        <f>IF(CE139="○",COUNTIF($AO$17:CE139,"○"),"")</f>
        <v/>
      </c>
      <c r="BE139" s="4" t="str">
        <f>IF(CF139="○",COUNTIF($AP$17:CF139,"○"),"")</f>
        <v/>
      </c>
      <c r="BF139" s="4" t="str">
        <f>IF(CK139="○",COUNTIF($AU$17:CK139,"○"),"")</f>
        <v/>
      </c>
      <c r="BG139" s="77"/>
      <c r="BH139" s="77"/>
      <c r="BI139" s="4" t="str">
        <f t="shared" si="59"/>
        <v/>
      </c>
      <c r="BJ139" s="4" t="str">
        <f t="shared" si="59"/>
        <v/>
      </c>
      <c r="BK139" s="4" t="str">
        <f t="shared" si="59"/>
        <v/>
      </c>
      <c r="BL139" s="4" t="str">
        <f t="shared" si="29"/>
        <v/>
      </c>
      <c r="BM139" s="4" t="str">
        <f>IF(CL139="○",COUNTIF($AN$17:CL139,"○"),"")</f>
        <v/>
      </c>
      <c r="BN139" s="4" t="str">
        <f>IF(CM139="○",COUNTIF($AO$17:CM139,"○"),"")</f>
        <v/>
      </c>
      <c r="BO139" s="4" t="str">
        <f>IF(CN139="○",COUNTIF($AP$17:CN139,"○"),"")</f>
        <v/>
      </c>
      <c r="BP139" s="4" t="str">
        <f>IF(DI139="○",COUNTIF($AU$17:DI139,"○"),"")</f>
        <v/>
      </c>
      <c r="BQ139" s="77"/>
      <c r="BR139" s="77"/>
      <c r="BS139" s="4"/>
      <c r="BT139" s="10"/>
      <c r="BU139" s="10"/>
      <c r="BV139" s="10"/>
      <c r="BW139" s="10"/>
      <c r="BX139" s="10"/>
      <c r="BY139" s="18"/>
      <c r="BZ139" s="10"/>
      <c r="CA139" s="10"/>
      <c r="CB139" s="10"/>
      <c r="CC139" s="10"/>
      <c r="CD139" s="10"/>
      <c r="CE139" s="10"/>
      <c r="CF139" s="10"/>
    </row>
    <row r="140" spans="1:84" ht="21.95" customHeight="1" thickTop="1" thickBot="1" x14ac:dyDescent="0.2">
      <c r="A140" s="4"/>
      <c r="B140" s="4"/>
      <c r="C140" s="4"/>
      <c r="D140" s="4"/>
      <c r="E140" s="45"/>
      <c r="F140" s="45"/>
      <c r="G140" s="45"/>
      <c r="H140" s="45"/>
      <c r="I140" s="77"/>
      <c r="J140" s="77"/>
      <c r="K140" s="4"/>
      <c r="L140" s="4"/>
      <c r="M140" s="4"/>
      <c r="N140" s="4"/>
      <c r="O140" s="46"/>
      <c r="P140" s="46"/>
      <c r="Q140" s="46"/>
      <c r="R140" s="46"/>
      <c r="S140" s="77"/>
      <c r="T140" s="77"/>
      <c r="U140" s="10"/>
      <c r="V140" s="100">
        <f t="shared" si="44"/>
        <v>4</v>
      </c>
      <c r="W140" s="120" t="str">
        <f>IF('申込一覧表（男子）'!$B$20=0,"",('申込一覧表（男子）'!$B$20))</f>
        <v/>
      </c>
      <c r="X140" s="101" t="str">
        <f t="shared" si="53"/>
        <v/>
      </c>
      <c r="Y140" s="102" t="str">
        <f t="shared" si="54"/>
        <v/>
      </c>
      <c r="Z140" s="102" t="str">
        <f t="shared" si="55"/>
        <v/>
      </c>
      <c r="AA140" s="103">
        <f t="shared" si="27"/>
        <v>0</v>
      </c>
      <c r="AB140" s="162" t="str">
        <f t="shared" si="56"/>
        <v/>
      </c>
      <c r="AC140" s="104" t="str">
        <f t="shared" si="57"/>
        <v/>
      </c>
      <c r="AD140" s="53"/>
      <c r="AE140" s="53"/>
      <c r="AF140" s="53"/>
      <c r="AG140" s="53"/>
      <c r="AH140" s="53"/>
      <c r="AI140" s="53"/>
      <c r="AJ140" s="166"/>
      <c r="AK140" s="53"/>
      <c r="AL140" s="166"/>
      <c r="AM140" s="53"/>
      <c r="AN140" s="8"/>
      <c r="AO140" s="8"/>
      <c r="AP140" s="8"/>
      <c r="AQ140" s="8"/>
      <c r="AR140" s="8"/>
      <c r="AS140" s="8"/>
      <c r="AT140" s="8"/>
      <c r="AU140" s="8"/>
      <c r="AV140" s="10"/>
      <c r="AW140" s="10"/>
      <c r="AX140" s="10"/>
      <c r="AY140" s="4" t="str">
        <f t="shared" si="58"/>
        <v/>
      </c>
      <c r="AZ140" s="4" t="str">
        <f t="shared" si="58"/>
        <v/>
      </c>
      <c r="BA140" s="4" t="str">
        <f t="shared" si="58"/>
        <v/>
      </c>
      <c r="BB140" s="4" t="str">
        <f t="shared" si="28"/>
        <v/>
      </c>
      <c r="BC140" s="4" t="str">
        <f>IF(CD140="○",COUNTIF($AN$17:CD140,"○"),"")</f>
        <v/>
      </c>
      <c r="BD140" s="4" t="str">
        <f>IF(CE140="○",COUNTIF($AO$17:CE140,"○"),"")</f>
        <v/>
      </c>
      <c r="BE140" s="4" t="str">
        <f>IF(CF140="○",COUNTIF($AP$17:CF140,"○"),"")</f>
        <v/>
      </c>
      <c r="BF140" s="4" t="str">
        <f>IF(CK140="○",COUNTIF($AU$17:CK140,"○"),"")</f>
        <v/>
      </c>
      <c r="BG140" s="77"/>
      <c r="BH140" s="77"/>
      <c r="BI140" s="4" t="str">
        <f t="shared" si="59"/>
        <v/>
      </c>
      <c r="BJ140" s="4" t="str">
        <f t="shared" si="59"/>
        <v/>
      </c>
      <c r="BK140" s="4" t="str">
        <f t="shared" si="59"/>
        <v/>
      </c>
      <c r="BL140" s="4" t="str">
        <f t="shared" si="29"/>
        <v/>
      </c>
      <c r="BM140" s="4" t="str">
        <f>IF(CL140="○",COUNTIF($AN$17:CL140,"○"),"")</f>
        <v/>
      </c>
      <c r="BN140" s="4" t="str">
        <f>IF(CM140="○",COUNTIF($AO$17:CM140,"○"),"")</f>
        <v/>
      </c>
      <c r="BO140" s="4" t="str">
        <f>IF(CN140="○",COUNTIF($AP$17:CN140,"○"),"")</f>
        <v/>
      </c>
      <c r="BP140" s="4" t="str">
        <f>IF(DI140="○",COUNTIF($AU$17:DI140,"○"),"")</f>
        <v/>
      </c>
      <c r="BQ140" s="77"/>
      <c r="BR140" s="77"/>
      <c r="BS140" s="4"/>
      <c r="BT140" s="10"/>
      <c r="BU140" s="10"/>
      <c r="BV140" s="10"/>
      <c r="BW140" s="10"/>
      <c r="BX140" s="10"/>
      <c r="BY140" s="18"/>
      <c r="BZ140" s="10"/>
      <c r="CA140" s="10"/>
      <c r="CB140" s="10"/>
      <c r="CC140" s="10"/>
      <c r="CD140" s="10"/>
      <c r="CE140" s="10"/>
      <c r="CF140" s="10"/>
    </row>
    <row r="141" spans="1:84" ht="21.95" customHeight="1" thickTop="1" thickBot="1" x14ac:dyDescent="0.2">
      <c r="A141" s="4"/>
      <c r="B141" s="4"/>
      <c r="C141" s="4"/>
      <c r="D141" s="4"/>
      <c r="E141" s="45"/>
      <c r="F141" s="45"/>
      <c r="G141" s="45"/>
      <c r="H141" s="45"/>
      <c r="I141" s="77"/>
      <c r="J141" s="77"/>
      <c r="K141" s="4"/>
      <c r="L141" s="4"/>
      <c r="M141" s="4"/>
      <c r="N141" s="4"/>
      <c r="O141" s="46"/>
      <c r="P141" s="46"/>
      <c r="Q141" s="46"/>
      <c r="R141" s="46"/>
      <c r="S141" s="77"/>
      <c r="T141" s="77"/>
      <c r="U141" s="10"/>
      <c r="V141" s="100">
        <f t="shared" si="44"/>
        <v>5</v>
      </c>
      <c r="W141" s="120" t="str">
        <f>IF('申込一覧表（男子）'!$B$21=0,"",('申込一覧表（男子）'!$B$21))</f>
        <v/>
      </c>
      <c r="X141" s="101" t="str">
        <f t="shared" si="53"/>
        <v/>
      </c>
      <c r="Y141" s="102" t="str">
        <f t="shared" si="54"/>
        <v/>
      </c>
      <c r="Z141" s="102" t="str">
        <f t="shared" si="55"/>
        <v/>
      </c>
      <c r="AA141" s="103">
        <f t="shared" si="27"/>
        <v>0</v>
      </c>
      <c r="AB141" s="162" t="str">
        <f t="shared" si="56"/>
        <v/>
      </c>
      <c r="AC141" s="104" t="str">
        <f t="shared" si="57"/>
        <v/>
      </c>
      <c r="AD141" s="53"/>
      <c r="AE141" s="53"/>
      <c r="AF141" s="53"/>
      <c r="AG141" s="53"/>
      <c r="AH141" s="53"/>
      <c r="AI141" s="53"/>
      <c r="AJ141" s="166"/>
      <c r="AK141" s="53"/>
      <c r="AL141" s="166"/>
      <c r="AM141" s="53"/>
      <c r="AN141" s="8"/>
      <c r="AO141" s="8"/>
      <c r="AP141" s="8"/>
      <c r="AQ141" s="8"/>
      <c r="AR141" s="8"/>
      <c r="AS141" s="8"/>
      <c r="AT141" s="8"/>
      <c r="AU141" s="8"/>
      <c r="AV141" s="10"/>
      <c r="AW141" s="10"/>
      <c r="AX141" s="10"/>
      <c r="AY141" s="4" t="str">
        <f t="shared" si="58"/>
        <v/>
      </c>
      <c r="AZ141" s="4" t="str">
        <f t="shared" si="58"/>
        <v/>
      </c>
      <c r="BA141" s="4" t="str">
        <f t="shared" si="58"/>
        <v/>
      </c>
      <c r="BB141" s="4" t="str">
        <f t="shared" si="28"/>
        <v/>
      </c>
      <c r="BC141" s="4" t="str">
        <f>IF(CD141="○",COUNTIF($AN$17:CD141,"○"),"")</f>
        <v/>
      </c>
      <c r="BD141" s="4" t="str">
        <f>IF(CE141="○",COUNTIF($AO$17:CE141,"○"),"")</f>
        <v/>
      </c>
      <c r="BE141" s="4" t="str">
        <f>IF(CF141="○",COUNTIF($AP$17:CF141,"○"),"")</f>
        <v/>
      </c>
      <c r="BF141" s="4" t="str">
        <f>IF(CK141="○",COUNTIF($AU$17:CK141,"○"),"")</f>
        <v/>
      </c>
      <c r="BG141" s="77"/>
      <c r="BH141" s="77"/>
      <c r="BI141" s="4" t="str">
        <f t="shared" si="59"/>
        <v/>
      </c>
      <c r="BJ141" s="4" t="str">
        <f t="shared" si="59"/>
        <v/>
      </c>
      <c r="BK141" s="4" t="str">
        <f t="shared" si="59"/>
        <v/>
      </c>
      <c r="BL141" s="4" t="str">
        <f t="shared" si="29"/>
        <v/>
      </c>
      <c r="BM141" s="4" t="str">
        <f>IF(CL141="○",COUNTIF($AN$17:CL141,"○"),"")</f>
        <v/>
      </c>
      <c r="BN141" s="4" t="str">
        <f>IF(CM141="○",COUNTIF($AO$17:CM141,"○"),"")</f>
        <v/>
      </c>
      <c r="BO141" s="4" t="str">
        <f>IF(CN141="○",COUNTIF($AP$17:CN141,"○"),"")</f>
        <v/>
      </c>
      <c r="BP141" s="4" t="str">
        <f>IF(DI141="○",COUNTIF($AU$17:DI141,"○"),"")</f>
        <v/>
      </c>
      <c r="BQ141" s="77"/>
      <c r="BR141" s="77"/>
      <c r="BS141" s="4"/>
      <c r="BT141" s="10"/>
      <c r="BU141" s="10"/>
      <c r="BV141" s="10"/>
      <c r="BW141" s="10"/>
      <c r="BX141" s="10"/>
      <c r="BY141" s="18"/>
      <c r="BZ141" s="10"/>
      <c r="CA141" s="10"/>
      <c r="CB141" s="10"/>
      <c r="CC141" s="10"/>
      <c r="CD141" s="10"/>
      <c r="CE141" s="10"/>
      <c r="CF141" s="10"/>
    </row>
    <row r="142" spans="1:84" ht="21.95" customHeight="1" thickTop="1" thickBot="1" x14ac:dyDescent="0.2">
      <c r="A142" s="4"/>
      <c r="B142" s="4"/>
      <c r="C142" s="4"/>
      <c r="D142" s="4"/>
      <c r="E142" s="45"/>
      <c r="F142" s="45"/>
      <c r="G142" s="45"/>
      <c r="H142" s="45"/>
      <c r="I142" s="77"/>
      <c r="J142" s="77"/>
      <c r="K142" s="4"/>
      <c r="L142" s="4"/>
      <c r="M142" s="4"/>
      <c r="N142" s="4"/>
      <c r="O142" s="46"/>
      <c r="P142" s="46"/>
      <c r="Q142" s="46"/>
      <c r="R142" s="46"/>
      <c r="S142" s="77"/>
      <c r="T142" s="77"/>
      <c r="U142" s="10"/>
      <c r="V142" s="100">
        <f t="shared" si="44"/>
        <v>6</v>
      </c>
      <c r="W142" s="120" t="str">
        <f>IF('申込一覧表（男子）'!$B$22=0,"",('申込一覧表（男子）'!$B$22))</f>
        <v/>
      </c>
      <c r="X142" s="101" t="str">
        <f t="shared" si="53"/>
        <v/>
      </c>
      <c r="Y142" s="102" t="str">
        <f t="shared" si="54"/>
        <v/>
      </c>
      <c r="Z142" s="102" t="str">
        <f t="shared" si="55"/>
        <v/>
      </c>
      <c r="AA142" s="103">
        <f t="shared" si="27"/>
        <v>0</v>
      </c>
      <c r="AB142" s="162" t="str">
        <f t="shared" si="56"/>
        <v/>
      </c>
      <c r="AC142" s="104" t="str">
        <f t="shared" si="57"/>
        <v/>
      </c>
      <c r="AD142" s="53"/>
      <c r="AE142" s="53"/>
      <c r="AF142" s="53"/>
      <c r="AG142" s="53"/>
      <c r="AH142" s="53"/>
      <c r="AI142" s="53"/>
      <c r="AJ142" s="166"/>
      <c r="AK142" s="53"/>
      <c r="AL142" s="166"/>
      <c r="AM142" s="53"/>
      <c r="AN142" s="8"/>
      <c r="AO142" s="8"/>
      <c r="AP142" s="8"/>
      <c r="AQ142" s="8"/>
      <c r="AR142" s="8"/>
      <c r="AS142" s="8"/>
      <c r="AT142" s="8"/>
      <c r="AU142" s="8"/>
      <c r="AV142" s="10"/>
      <c r="AW142" s="10"/>
      <c r="AX142" s="10"/>
      <c r="AY142" s="4" t="str">
        <f t="shared" si="58"/>
        <v/>
      </c>
      <c r="AZ142" s="4" t="str">
        <f t="shared" si="58"/>
        <v/>
      </c>
      <c r="BA142" s="4" t="str">
        <f t="shared" si="58"/>
        <v/>
      </c>
      <c r="BB142" s="4" t="str">
        <f t="shared" si="28"/>
        <v/>
      </c>
      <c r="BC142" s="4" t="str">
        <f>IF(CD142="○",COUNTIF($AN$17:CD142,"○"),"")</f>
        <v/>
      </c>
      <c r="BD142" s="4" t="str">
        <f>IF(CE142="○",COUNTIF($AO$17:CE142,"○"),"")</f>
        <v/>
      </c>
      <c r="BE142" s="4" t="str">
        <f>IF(CF142="○",COUNTIF($AP$17:CF142,"○"),"")</f>
        <v/>
      </c>
      <c r="BF142" s="4" t="str">
        <f>IF(CK142="○",COUNTIF($AU$17:CK142,"○"),"")</f>
        <v/>
      </c>
      <c r="BG142" s="77"/>
      <c r="BH142" s="77"/>
      <c r="BI142" s="4" t="str">
        <f t="shared" si="59"/>
        <v/>
      </c>
      <c r="BJ142" s="4" t="str">
        <f t="shared" si="59"/>
        <v/>
      </c>
      <c r="BK142" s="4" t="str">
        <f t="shared" si="59"/>
        <v/>
      </c>
      <c r="BL142" s="4" t="str">
        <f t="shared" si="29"/>
        <v/>
      </c>
      <c r="BM142" s="4" t="str">
        <f>IF(CL142="○",COUNTIF($AN$17:CL142,"○"),"")</f>
        <v/>
      </c>
      <c r="BN142" s="4" t="str">
        <f>IF(CM142="○",COUNTIF($AO$17:CM142,"○"),"")</f>
        <v/>
      </c>
      <c r="BO142" s="4" t="str">
        <f>IF(CN142="○",COUNTIF($AP$17:CN142,"○"),"")</f>
        <v/>
      </c>
      <c r="BP142" s="4" t="str">
        <f>IF(DI142="○",COUNTIF($AU$17:DI142,"○"),"")</f>
        <v/>
      </c>
      <c r="BQ142" s="77"/>
      <c r="BR142" s="77"/>
      <c r="BS142" s="4"/>
      <c r="BT142" s="10"/>
      <c r="BU142" s="10"/>
      <c r="BV142" s="10"/>
      <c r="BW142" s="10"/>
      <c r="BX142" s="10"/>
      <c r="BY142" s="18"/>
      <c r="BZ142" s="39"/>
      <c r="CA142" s="10"/>
      <c r="CB142" s="10"/>
      <c r="CC142" s="10"/>
      <c r="CD142" s="10"/>
      <c r="CE142" s="10"/>
      <c r="CF142" s="10"/>
    </row>
    <row r="143" spans="1:84" ht="21.95" customHeight="1" thickTop="1" thickBot="1" x14ac:dyDescent="0.2">
      <c r="A143" s="4"/>
      <c r="B143" s="4"/>
      <c r="C143" s="4"/>
      <c r="D143" s="4"/>
      <c r="E143" s="45"/>
      <c r="F143" s="45"/>
      <c r="G143" s="45"/>
      <c r="H143" s="45"/>
      <c r="I143" s="77"/>
      <c r="J143" s="77"/>
      <c r="K143" s="4"/>
      <c r="L143" s="4"/>
      <c r="M143" s="4"/>
      <c r="N143" s="4"/>
      <c r="O143" s="46"/>
      <c r="P143" s="46"/>
      <c r="Q143" s="46"/>
      <c r="R143" s="46"/>
      <c r="S143" s="77"/>
      <c r="T143" s="77"/>
      <c r="U143" s="10"/>
      <c r="V143" s="100">
        <f t="shared" si="44"/>
        <v>7</v>
      </c>
      <c r="W143" s="120" t="str">
        <f>IF('申込一覧表（男子）'!$B$23=0,"",('申込一覧表（男子）'!$B$23))</f>
        <v/>
      </c>
      <c r="X143" s="101" t="str">
        <f t="shared" si="53"/>
        <v/>
      </c>
      <c r="Y143" s="102" t="str">
        <f t="shared" si="54"/>
        <v/>
      </c>
      <c r="Z143" s="102" t="str">
        <f t="shared" si="55"/>
        <v/>
      </c>
      <c r="AA143" s="103">
        <f t="shared" si="27"/>
        <v>0</v>
      </c>
      <c r="AB143" s="162" t="str">
        <f t="shared" si="56"/>
        <v/>
      </c>
      <c r="AC143" s="104" t="str">
        <f t="shared" si="57"/>
        <v/>
      </c>
      <c r="AD143" s="53"/>
      <c r="AE143" s="53"/>
      <c r="AF143" s="53"/>
      <c r="AG143" s="53"/>
      <c r="AH143" s="53"/>
      <c r="AI143" s="53"/>
      <c r="AJ143" s="166"/>
      <c r="AK143" s="53"/>
      <c r="AL143" s="166"/>
      <c r="AM143" s="53"/>
      <c r="AN143" s="8"/>
      <c r="AO143" s="8"/>
      <c r="AP143" s="8"/>
      <c r="AQ143" s="8"/>
      <c r="AR143" s="8"/>
      <c r="AS143" s="8"/>
      <c r="AT143" s="8"/>
      <c r="AU143" s="8"/>
      <c r="AV143" s="10"/>
      <c r="AW143" s="10"/>
      <c r="AX143" s="10"/>
      <c r="AY143" s="4" t="str">
        <f t="shared" si="58"/>
        <v/>
      </c>
      <c r="AZ143" s="4" t="str">
        <f t="shared" si="58"/>
        <v/>
      </c>
      <c r="BA143" s="4" t="str">
        <f t="shared" si="58"/>
        <v/>
      </c>
      <c r="BB143" s="4" t="str">
        <f t="shared" si="28"/>
        <v/>
      </c>
      <c r="BC143" s="4" t="str">
        <f>IF(CD143="○",COUNTIF($AN$17:CD143,"○"),"")</f>
        <v/>
      </c>
      <c r="BD143" s="4" t="str">
        <f>IF(CE143="○",COUNTIF($AO$17:CE143,"○"),"")</f>
        <v/>
      </c>
      <c r="BE143" s="4" t="str">
        <f>IF(CF143="○",COUNTIF($AP$17:CF143,"○"),"")</f>
        <v/>
      </c>
      <c r="BF143" s="4" t="str">
        <f>IF(CK143="○",COUNTIF($AU$17:CK143,"○"),"")</f>
        <v/>
      </c>
      <c r="BG143" s="77"/>
      <c r="BH143" s="77"/>
      <c r="BI143" s="4" t="str">
        <f t="shared" si="59"/>
        <v/>
      </c>
      <c r="BJ143" s="4" t="str">
        <f t="shared" si="59"/>
        <v/>
      </c>
      <c r="BK143" s="4" t="str">
        <f t="shared" si="59"/>
        <v/>
      </c>
      <c r="BL143" s="4" t="str">
        <f t="shared" si="29"/>
        <v/>
      </c>
      <c r="BM143" s="4" t="str">
        <f>IF(CL143="○",COUNTIF($AN$17:CL143,"○"),"")</f>
        <v/>
      </c>
      <c r="BN143" s="4" t="str">
        <f>IF(CM143="○",COUNTIF($AO$17:CM143,"○"),"")</f>
        <v/>
      </c>
      <c r="BO143" s="4" t="str">
        <f>IF(CN143="○",COUNTIF($AP$17:CN143,"○"),"")</f>
        <v/>
      </c>
      <c r="BP143" s="4" t="str">
        <f>IF(DI143="○",COUNTIF($AU$17:DI143,"○"),"")</f>
        <v/>
      </c>
      <c r="BQ143" s="77"/>
      <c r="BR143" s="77"/>
      <c r="BS143" s="4"/>
      <c r="BT143" s="10"/>
      <c r="BU143" s="10"/>
      <c r="BV143" s="10"/>
      <c r="BW143" s="10"/>
      <c r="BX143" s="10"/>
      <c r="BY143" s="18"/>
      <c r="BZ143" s="9"/>
      <c r="CA143" s="9"/>
      <c r="CB143" s="10"/>
      <c r="CC143" s="10"/>
      <c r="CD143" s="10"/>
      <c r="CE143" s="10"/>
      <c r="CF143" s="10"/>
    </row>
    <row r="144" spans="1:84" ht="21.95" customHeight="1" thickTop="1" thickBot="1" x14ac:dyDescent="0.2">
      <c r="A144" s="4"/>
      <c r="B144" s="4"/>
      <c r="C144" s="4"/>
      <c r="D144" s="4"/>
      <c r="E144" s="45"/>
      <c r="F144" s="45"/>
      <c r="G144" s="45"/>
      <c r="H144" s="45"/>
      <c r="I144" s="77"/>
      <c r="J144" s="77"/>
      <c r="K144" s="4"/>
      <c r="L144" s="4"/>
      <c r="M144" s="4"/>
      <c r="N144" s="4"/>
      <c r="O144" s="46"/>
      <c r="P144" s="46"/>
      <c r="Q144" s="46"/>
      <c r="R144" s="46"/>
      <c r="S144" s="77"/>
      <c r="T144" s="77"/>
      <c r="U144" s="10"/>
      <c r="V144" s="100">
        <f t="shared" si="44"/>
        <v>8</v>
      </c>
      <c r="W144" s="120" t="str">
        <f>IF('申込一覧表（男子）'!$B$24=0,"",('申込一覧表（男子）'!$B$24))</f>
        <v/>
      </c>
      <c r="X144" s="101" t="str">
        <f t="shared" si="53"/>
        <v/>
      </c>
      <c r="Y144" s="102" t="str">
        <f t="shared" si="54"/>
        <v/>
      </c>
      <c r="Z144" s="102" t="str">
        <f t="shared" si="55"/>
        <v/>
      </c>
      <c r="AA144" s="103">
        <f t="shared" si="27"/>
        <v>0</v>
      </c>
      <c r="AB144" s="162" t="str">
        <f t="shared" si="56"/>
        <v/>
      </c>
      <c r="AC144" s="104" t="str">
        <f t="shared" si="57"/>
        <v/>
      </c>
      <c r="AD144" s="53"/>
      <c r="AE144" s="53"/>
      <c r="AF144" s="53"/>
      <c r="AG144" s="53"/>
      <c r="AH144" s="53"/>
      <c r="AI144" s="53"/>
      <c r="AJ144" s="166"/>
      <c r="AK144" s="53"/>
      <c r="AL144" s="166"/>
      <c r="AM144" s="53"/>
      <c r="AN144" s="8"/>
      <c r="AO144" s="8"/>
      <c r="AP144" s="8"/>
      <c r="AQ144" s="8"/>
      <c r="AR144" s="8"/>
      <c r="AS144" s="8"/>
      <c r="AT144" s="8"/>
      <c r="AU144" s="8"/>
      <c r="AV144" s="10"/>
      <c r="AW144" s="10"/>
      <c r="AX144" s="10"/>
      <c r="AY144" s="4" t="str">
        <f t="shared" si="58"/>
        <v/>
      </c>
      <c r="AZ144" s="4" t="str">
        <f t="shared" si="58"/>
        <v/>
      </c>
      <c r="BA144" s="4" t="str">
        <f t="shared" si="58"/>
        <v/>
      </c>
      <c r="BB144" s="4" t="str">
        <f t="shared" si="28"/>
        <v/>
      </c>
      <c r="BC144" s="4" t="str">
        <f>IF(CD144="○",COUNTIF($AN$17:CD144,"○"),"")</f>
        <v/>
      </c>
      <c r="BD144" s="4" t="str">
        <f>IF(CE144="○",COUNTIF($AO$17:CE144,"○"),"")</f>
        <v/>
      </c>
      <c r="BE144" s="4" t="str">
        <f>IF(CF144="○",COUNTIF($AP$17:CF144,"○"),"")</f>
        <v/>
      </c>
      <c r="BF144" s="4" t="str">
        <f>IF(CK144="○",COUNTIF($AU$17:CK144,"○"),"")</f>
        <v/>
      </c>
      <c r="BG144" s="77"/>
      <c r="BH144" s="77"/>
      <c r="BI144" s="4" t="str">
        <f t="shared" si="59"/>
        <v/>
      </c>
      <c r="BJ144" s="4" t="str">
        <f t="shared" si="59"/>
        <v/>
      </c>
      <c r="BK144" s="4" t="str">
        <f t="shared" si="59"/>
        <v/>
      </c>
      <c r="BL144" s="4" t="str">
        <f t="shared" si="29"/>
        <v/>
      </c>
      <c r="BM144" s="4" t="str">
        <f>IF(CL144="○",COUNTIF($AN$17:CL144,"○"),"")</f>
        <v/>
      </c>
      <c r="BN144" s="4" t="str">
        <f>IF(CM144="○",COUNTIF($AO$17:CM144,"○"),"")</f>
        <v/>
      </c>
      <c r="BO144" s="4" t="str">
        <f>IF(CN144="○",COUNTIF($AP$17:CN144,"○"),"")</f>
        <v/>
      </c>
      <c r="BP144" s="4" t="str">
        <f>IF(DI144="○",COUNTIF($AU$17:DI144,"○"),"")</f>
        <v/>
      </c>
      <c r="BQ144" s="77"/>
      <c r="BR144" s="77"/>
      <c r="BS144" s="4"/>
      <c r="BT144" s="10"/>
      <c r="BU144" s="10"/>
      <c r="BV144" s="24"/>
      <c r="BW144" s="10"/>
      <c r="BX144" s="10"/>
      <c r="BY144" s="18"/>
      <c r="BZ144" s="10"/>
      <c r="CA144" s="10"/>
      <c r="CB144" s="10"/>
      <c r="CC144" s="10"/>
      <c r="CD144" s="10"/>
      <c r="CE144" s="24"/>
      <c r="CF144" s="10"/>
    </row>
    <row r="145" spans="1:84" ht="21.95" customHeight="1" thickTop="1" thickBot="1" x14ac:dyDescent="0.2">
      <c r="A145" s="4"/>
      <c r="B145" s="4"/>
      <c r="C145" s="4"/>
      <c r="D145" s="4"/>
      <c r="E145" s="45"/>
      <c r="F145" s="45"/>
      <c r="G145" s="45"/>
      <c r="H145" s="45"/>
      <c r="I145" s="77"/>
      <c r="J145" s="77"/>
      <c r="K145" s="4"/>
      <c r="L145" s="4"/>
      <c r="M145" s="4"/>
      <c r="N145" s="4"/>
      <c r="O145" s="46"/>
      <c r="P145" s="46"/>
      <c r="Q145" s="46"/>
      <c r="R145" s="46"/>
      <c r="S145" s="77"/>
      <c r="T145" s="77"/>
      <c r="U145" s="10"/>
      <c r="V145" s="100">
        <f t="shared" si="44"/>
        <v>9</v>
      </c>
      <c r="W145" s="120" t="str">
        <f>IF('申込一覧表（男子）'!$B$25=0,"",('申込一覧表（男子）'!$B$25))</f>
        <v/>
      </c>
      <c r="X145" s="101" t="str">
        <f t="shared" si="53"/>
        <v/>
      </c>
      <c r="Y145" s="102" t="str">
        <f t="shared" si="54"/>
        <v/>
      </c>
      <c r="Z145" s="102" t="str">
        <f t="shared" si="55"/>
        <v/>
      </c>
      <c r="AA145" s="103">
        <f t="shared" si="27"/>
        <v>0</v>
      </c>
      <c r="AB145" s="162" t="str">
        <f t="shared" si="56"/>
        <v/>
      </c>
      <c r="AC145" s="104" t="str">
        <f t="shared" si="57"/>
        <v/>
      </c>
      <c r="AD145" s="53"/>
      <c r="AE145" s="53"/>
      <c r="AF145" s="53"/>
      <c r="AG145" s="53"/>
      <c r="AH145" s="53"/>
      <c r="AI145" s="53"/>
      <c r="AJ145" s="166"/>
      <c r="AK145" s="53"/>
      <c r="AL145" s="166"/>
      <c r="AM145" s="53"/>
      <c r="AN145" s="8"/>
      <c r="AO145" s="8"/>
      <c r="AP145" s="8"/>
      <c r="AQ145" s="8"/>
      <c r="AR145" s="8"/>
      <c r="AS145" s="8"/>
      <c r="AT145" s="8"/>
      <c r="AU145" s="8"/>
      <c r="AV145" s="10"/>
      <c r="AW145" s="10"/>
      <c r="AX145" s="10"/>
      <c r="AY145" s="4" t="str">
        <f t="shared" si="58"/>
        <v/>
      </c>
      <c r="AZ145" s="4" t="str">
        <f t="shared" si="58"/>
        <v/>
      </c>
      <c r="BA145" s="4" t="str">
        <f t="shared" si="58"/>
        <v/>
      </c>
      <c r="BB145" s="4" t="str">
        <f t="shared" si="28"/>
        <v/>
      </c>
      <c r="BC145" s="4" t="str">
        <f>IF(CD145="○",COUNTIF($AN$17:CD145,"○"),"")</f>
        <v/>
      </c>
      <c r="BD145" s="4" t="str">
        <f>IF(CE145="○",COUNTIF($AO$17:CE145,"○"),"")</f>
        <v/>
      </c>
      <c r="BE145" s="4" t="str">
        <f>IF(CF145="○",COUNTIF($AP$17:CF145,"○"),"")</f>
        <v/>
      </c>
      <c r="BF145" s="4" t="str">
        <f>IF(CK145="○",COUNTIF($AU$17:CK145,"○"),"")</f>
        <v/>
      </c>
      <c r="BG145" s="77"/>
      <c r="BH145" s="77"/>
      <c r="BI145" s="4" t="str">
        <f t="shared" si="59"/>
        <v/>
      </c>
      <c r="BJ145" s="4" t="str">
        <f t="shared" si="59"/>
        <v/>
      </c>
      <c r="BK145" s="4" t="str">
        <f t="shared" si="59"/>
        <v/>
      </c>
      <c r="BL145" s="4" t="str">
        <f t="shared" si="29"/>
        <v/>
      </c>
      <c r="BM145" s="4" t="str">
        <f>IF(CL145="○",COUNTIF($AN$17:CL145,"○"),"")</f>
        <v/>
      </c>
      <c r="BN145" s="4" t="str">
        <f>IF(CM145="○",COUNTIF($AO$17:CM145,"○"),"")</f>
        <v/>
      </c>
      <c r="BO145" s="4" t="str">
        <f>IF(CN145="○",COUNTIF($AP$17:CN145,"○"),"")</f>
        <v/>
      </c>
      <c r="BP145" s="4" t="str">
        <f>IF(DI145="○",COUNTIF($AU$17:DI145,"○"),"")</f>
        <v/>
      </c>
      <c r="BQ145" s="77"/>
      <c r="BR145" s="77"/>
      <c r="BS145" s="4"/>
      <c r="BT145" s="10"/>
      <c r="BU145" s="10"/>
      <c r="BV145" s="10"/>
      <c r="BW145" s="10"/>
      <c r="BX145" s="10"/>
      <c r="BY145" s="18"/>
      <c r="BZ145" s="10"/>
      <c r="CA145" s="10"/>
      <c r="CB145" s="10"/>
      <c r="CC145" s="10"/>
      <c r="CD145" s="10"/>
      <c r="CE145" s="10"/>
      <c r="CF145" s="10"/>
    </row>
    <row r="146" spans="1:84" ht="21.95" customHeight="1" thickTop="1" thickBot="1" x14ac:dyDescent="0.2">
      <c r="A146" s="4"/>
      <c r="B146" s="4"/>
      <c r="C146" s="4"/>
      <c r="D146" s="4"/>
      <c r="E146" s="45"/>
      <c r="F146" s="45"/>
      <c r="G146" s="45"/>
      <c r="H146" s="45"/>
      <c r="I146" s="77"/>
      <c r="J146" s="77"/>
      <c r="K146" s="4"/>
      <c r="L146" s="4"/>
      <c r="M146" s="4"/>
      <c r="N146" s="4"/>
      <c r="O146" s="46"/>
      <c r="P146" s="46"/>
      <c r="Q146" s="46"/>
      <c r="R146" s="46"/>
      <c r="S146" s="77"/>
      <c r="T146" s="77"/>
      <c r="U146" s="10"/>
      <c r="V146" s="100">
        <f t="shared" si="44"/>
        <v>10</v>
      </c>
      <c r="W146" s="120" t="str">
        <f>IF('申込一覧表（男子）'!$B$26=0,"",('申込一覧表（男子）'!$B$26))</f>
        <v/>
      </c>
      <c r="X146" s="101" t="str">
        <f t="shared" si="53"/>
        <v/>
      </c>
      <c r="Y146" s="102" t="str">
        <f t="shared" si="54"/>
        <v/>
      </c>
      <c r="Z146" s="102" t="str">
        <f t="shared" si="55"/>
        <v/>
      </c>
      <c r="AA146" s="103">
        <f t="shared" ref="AA146:AA209" si="60">$AE$4</f>
        <v>0</v>
      </c>
      <c r="AB146" s="162" t="str">
        <f t="shared" si="56"/>
        <v/>
      </c>
      <c r="AC146" s="104" t="str">
        <f t="shared" si="57"/>
        <v/>
      </c>
      <c r="AD146" s="53"/>
      <c r="AE146" s="53"/>
      <c r="AF146" s="53"/>
      <c r="AG146" s="53"/>
      <c r="AH146" s="53"/>
      <c r="AI146" s="53"/>
      <c r="AJ146" s="166"/>
      <c r="AK146" s="53"/>
      <c r="AL146" s="166"/>
      <c r="AM146" s="53"/>
      <c r="AN146" s="8"/>
      <c r="AO146" s="8"/>
      <c r="AP146" s="8"/>
      <c r="AQ146" s="8"/>
      <c r="AR146" s="8"/>
      <c r="AS146" s="8"/>
      <c r="AT146" s="8"/>
      <c r="AU146" s="8"/>
      <c r="AV146" s="10"/>
      <c r="AW146" s="10"/>
      <c r="AX146" s="10"/>
      <c r="AY146" s="4" t="str">
        <f t="shared" si="58"/>
        <v/>
      </c>
      <c r="AZ146" s="4" t="str">
        <f t="shared" si="58"/>
        <v/>
      </c>
      <c r="BA146" s="4" t="str">
        <f t="shared" si="58"/>
        <v/>
      </c>
      <c r="BB146" s="4" t="str">
        <f t="shared" si="28"/>
        <v/>
      </c>
      <c r="BC146" s="4" t="str">
        <f>IF(CD146="○",COUNTIF($AN$17:CD146,"○"),"")</f>
        <v/>
      </c>
      <c r="BD146" s="4" t="str">
        <f>IF(CE146="○",COUNTIF($AO$17:CE146,"○"),"")</f>
        <v/>
      </c>
      <c r="BE146" s="4" t="str">
        <f>IF(CF146="○",COUNTIF($AP$17:CF146,"○"),"")</f>
        <v/>
      </c>
      <c r="BF146" s="4" t="str">
        <f>IF(CK146="○",COUNTIF($AU$17:CK146,"○"),"")</f>
        <v/>
      </c>
      <c r="BG146" s="77"/>
      <c r="BH146" s="77"/>
      <c r="BI146" s="4" t="str">
        <f t="shared" si="59"/>
        <v/>
      </c>
      <c r="BJ146" s="4" t="str">
        <f t="shared" si="59"/>
        <v/>
      </c>
      <c r="BK146" s="4" t="str">
        <f t="shared" si="59"/>
        <v/>
      </c>
      <c r="BL146" s="4" t="str">
        <f t="shared" si="29"/>
        <v/>
      </c>
      <c r="BM146" s="4" t="str">
        <f>IF(CL146="○",COUNTIF($AN$17:CL146,"○"),"")</f>
        <v/>
      </c>
      <c r="BN146" s="4" t="str">
        <f>IF(CM146="○",COUNTIF($AO$17:CM146,"○"),"")</f>
        <v/>
      </c>
      <c r="BO146" s="4" t="str">
        <f>IF(CN146="○",COUNTIF($AP$17:CN146,"○"),"")</f>
        <v/>
      </c>
      <c r="BP146" s="4" t="str">
        <f>IF(DI146="○",COUNTIF($AU$17:DI146,"○"),"")</f>
        <v/>
      </c>
      <c r="BQ146" s="77"/>
      <c r="BR146" s="77"/>
      <c r="BS146" s="4"/>
      <c r="BT146" s="10"/>
      <c r="BU146" s="10"/>
      <c r="BV146" s="10"/>
      <c r="BW146" s="10"/>
      <c r="BX146" s="10"/>
      <c r="BY146" s="18"/>
      <c r="BZ146" s="10"/>
      <c r="CA146" s="10"/>
      <c r="CB146" s="10"/>
      <c r="CC146" s="10"/>
      <c r="CD146" s="10"/>
      <c r="CE146" s="10"/>
      <c r="CF146" s="10"/>
    </row>
    <row r="147" spans="1:84" ht="21.95" customHeight="1" thickTop="1" thickBot="1" x14ac:dyDescent="0.2">
      <c r="A147" s="4"/>
      <c r="B147" s="4"/>
      <c r="C147" s="4"/>
      <c r="D147" s="4"/>
      <c r="E147" s="45"/>
      <c r="F147" s="45"/>
      <c r="G147" s="45"/>
      <c r="H147" s="45"/>
      <c r="I147" s="77"/>
      <c r="J147" s="77"/>
      <c r="K147" s="4"/>
      <c r="L147" s="4"/>
      <c r="M147" s="4"/>
      <c r="N147" s="4"/>
      <c r="O147" s="46"/>
      <c r="P147" s="46"/>
      <c r="Q147" s="46"/>
      <c r="R147" s="46"/>
      <c r="S147" s="77"/>
      <c r="T147" s="77"/>
      <c r="U147" s="10"/>
      <c r="V147" s="100">
        <f t="shared" si="44"/>
        <v>11</v>
      </c>
      <c r="W147" s="120" t="str">
        <f>IF('申込一覧表（男子）'!$B$27=0,"",('申込一覧表（男子）'!$B$27))</f>
        <v/>
      </c>
      <c r="X147" s="101" t="str">
        <f t="shared" si="53"/>
        <v/>
      </c>
      <c r="Y147" s="102" t="str">
        <f t="shared" si="54"/>
        <v/>
      </c>
      <c r="Z147" s="102" t="str">
        <f t="shared" si="55"/>
        <v/>
      </c>
      <c r="AA147" s="103">
        <f t="shared" si="60"/>
        <v>0</v>
      </c>
      <c r="AB147" s="162" t="str">
        <f t="shared" si="56"/>
        <v/>
      </c>
      <c r="AC147" s="104" t="str">
        <f t="shared" si="57"/>
        <v/>
      </c>
      <c r="AD147" s="53"/>
      <c r="AE147" s="53"/>
      <c r="AF147" s="53"/>
      <c r="AG147" s="53"/>
      <c r="AH147" s="53"/>
      <c r="AI147" s="53"/>
      <c r="AJ147" s="166"/>
      <c r="AK147" s="53"/>
      <c r="AL147" s="166"/>
      <c r="AM147" s="53"/>
      <c r="AN147" s="8"/>
      <c r="AO147" s="8"/>
      <c r="AP147" s="8"/>
      <c r="AQ147" s="8"/>
      <c r="AR147" s="8"/>
      <c r="AS147" s="8"/>
      <c r="AT147" s="8"/>
      <c r="AU147" s="8"/>
      <c r="AV147" s="10"/>
      <c r="AW147" s="10"/>
      <c r="AX147" s="10"/>
      <c r="AY147" s="4" t="str">
        <f t="shared" si="58"/>
        <v/>
      </c>
      <c r="AZ147" s="4" t="str">
        <f t="shared" si="58"/>
        <v/>
      </c>
      <c r="BA147" s="4" t="str">
        <f t="shared" si="58"/>
        <v/>
      </c>
      <c r="BB147" s="4" t="str">
        <f t="shared" si="28"/>
        <v/>
      </c>
      <c r="BC147" s="4" t="str">
        <f>IF(CD147="○",COUNTIF($AN$17:CD147,"○"),"")</f>
        <v/>
      </c>
      <c r="BD147" s="4" t="str">
        <f>IF(CE147="○",COUNTIF($AO$17:CE147,"○"),"")</f>
        <v/>
      </c>
      <c r="BE147" s="4" t="str">
        <f>IF(CF147="○",COUNTIF($AP$17:CF147,"○"),"")</f>
        <v/>
      </c>
      <c r="BF147" s="4" t="str">
        <f>IF(CK147="○",COUNTIF($AU$17:CK147,"○"),"")</f>
        <v/>
      </c>
      <c r="BG147" s="77"/>
      <c r="BH147" s="77"/>
      <c r="BI147" s="4" t="str">
        <f t="shared" si="59"/>
        <v/>
      </c>
      <c r="BJ147" s="4" t="str">
        <f t="shared" si="59"/>
        <v/>
      </c>
      <c r="BK147" s="4" t="str">
        <f t="shared" si="59"/>
        <v/>
      </c>
      <c r="BL147" s="4" t="str">
        <f t="shared" si="29"/>
        <v/>
      </c>
      <c r="BM147" s="4" t="str">
        <f>IF(CL147="○",COUNTIF($AN$17:CL147,"○"),"")</f>
        <v/>
      </c>
      <c r="BN147" s="4" t="str">
        <f>IF(CM147="○",COUNTIF($AO$17:CM147,"○"),"")</f>
        <v/>
      </c>
      <c r="BO147" s="4" t="str">
        <f>IF(CN147="○",COUNTIF($AP$17:CN147,"○"),"")</f>
        <v/>
      </c>
      <c r="BP147" s="4" t="str">
        <f>IF(DI147="○",COUNTIF($AU$17:DI147,"○"),"")</f>
        <v/>
      </c>
      <c r="BQ147" s="77"/>
      <c r="BR147" s="77"/>
      <c r="BS147" s="4"/>
      <c r="BT147" s="10"/>
      <c r="BU147" s="10"/>
      <c r="BV147" s="10"/>
      <c r="BW147" s="10"/>
      <c r="BX147" s="10"/>
      <c r="BY147" s="18"/>
      <c r="BZ147" s="10"/>
      <c r="CA147" s="10"/>
      <c r="CB147" s="10"/>
      <c r="CC147" s="10"/>
      <c r="CD147" s="10"/>
      <c r="CE147" s="10"/>
      <c r="CF147" s="10"/>
    </row>
    <row r="148" spans="1:84" ht="21.95" customHeight="1" thickTop="1" thickBot="1" x14ac:dyDescent="0.2">
      <c r="A148" s="4"/>
      <c r="B148" s="4"/>
      <c r="C148" s="4"/>
      <c r="D148" s="4"/>
      <c r="E148" s="45"/>
      <c r="F148" s="45"/>
      <c r="G148" s="45"/>
      <c r="H148" s="45"/>
      <c r="I148" s="77"/>
      <c r="J148" s="77"/>
      <c r="K148" s="4"/>
      <c r="L148" s="4"/>
      <c r="M148" s="4"/>
      <c r="N148" s="4"/>
      <c r="O148" s="46"/>
      <c r="P148" s="46"/>
      <c r="Q148" s="46"/>
      <c r="R148" s="46"/>
      <c r="S148" s="77"/>
      <c r="T148" s="77"/>
      <c r="U148" s="10"/>
      <c r="V148" s="100">
        <f t="shared" si="44"/>
        <v>12</v>
      </c>
      <c r="W148" s="120" t="str">
        <f>IF('申込一覧表（男子）'!$B$28=0,"",('申込一覧表（男子）'!$B$28))</f>
        <v/>
      </c>
      <c r="X148" s="101" t="str">
        <f t="shared" si="53"/>
        <v/>
      </c>
      <c r="Y148" s="102" t="str">
        <f t="shared" si="54"/>
        <v/>
      </c>
      <c r="Z148" s="102" t="str">
        <f t="shared" si="55"/>
        <v/>
      </c>
      <c r="AA148" s="103">
        <f t="shared" si="60"/>
        <v>0</v>
      </c>
      <c r="AB148" s="162" t="str">
        <f t="shared" si="56"/>
        <v/>
      </c>
      <c r="AC148" s="104" t="str">
        <f t="shared" si="57"/>
        <v/>
      </c>
      <c r="AD148" s="53"/>
      <c r="AE148" s="53"/>
      <c r="AF148" s="53"/>
      <c r="AG148" s="53"/>
      <c r="AH148" s="53"/>
      <c r="AI148" s="53"/>
      <c r="AJ148" s="166"/>
      <c r="AK148" s="53"/>
      <c r="AL148" s="166"/>
      <c r="AM148" s="53"/>
      <c r="AN148" s="8"/>
      <c r="AO148" s="8"/>
      <c r="AP148" s="8"/>
      <c r="AQ148" s="8"/>
      <c r="AR148" s="8"/>
      <c r="AS148" s="8"/>
      <c r="AT148" s="8"/>
      <c r="AU148" s="8"/>
      <c r="AV148" s="10"/>
      <c r="AW148" s="10"/>
      <c r="AX148" s="10"/>
      <c r="AY148" s="4" t="str">
        <f t="shared" si="58"/>
        <v/>
      </c>
      <c r="AZ148" s="4" t="str">
        <f t="shared" si="58"/>
        <v/>
      </c>
      <c r="BA148" s="4" t="str">
        <f t="shared" si="58"/>
        <v/>
      </c>
      <c r="BB148" s="4" t="str">
        <f t="shared" si="28"/>
        <v/>
      </c>
      <c r="BC148" s="4" t="str">
        <f>IF(CD148="○",COUNTIF($AN$17:CD148,"○"),"")</f>
        <v/>
      </c>
      <c r="BD148" s="4" t="str">
        <f>IF(CE148="○",COUNTIF($AO$17:CE148,"○"),"")</f>
        <v/>
      </c>
      <c r="BE148" s="4" t="str">
        <f>IF(CF148="○",COUNTIF($AP$17:CF148,"○"),"")</f>
        <v/>
      </c>
      <c r="BF148" s="4" t="str">
        <f>IF(CK148="○",COUNTIF($AU$17:CK148,"○"),"")</f>
        <v/>
      </c>
      <c r="BG148" s="77"/>
      <c r="BH148" s="77"/>
      <c r="BI148" s="4" t="str">
        <f t="shared" si="59"/>
        <v/>
      </c>
      <c r="BJ148" s="4" t="str">
        <f t="shared" si="59"/>
        <v/>
      </c>
      <c r="BK148" s="4" t="str">
        <f t="shared" si="59"/>
        <v/>
      </c>
      <c r="BL148" s="4" t="str">
        <f t="shared" si="29"/>
        <v/>
      </c>
      <c r="BM148" s="4" t="str">
        <f>IF(CL148="○",COUNTIF($AN$17:CL148,"○"),"")</f>
        <v/>
      </c>
      <c r="BN148" s="4" t="str">
        <f>IF(CM148="○",COUNTIF($AO$17:CM148,"○"),"")</f>
        <v/>
      </c>
      <c r="BO148" s="4" t="str">
        <f>IF(CN148="○",COUNTIF($AP$17:CN148,"○"),"")</f>
        <v/>
      </c>
      <c r="BP148" s="4" t="str">
        <f>IF(DI148="○",COUNTIF($AU$17:DI148,"○"),"")</f>
        <v/>
      </c>
      <c r="BQ148" s="77"/>
      <c r="BR148" s="77"/>
      <c r="BS148" s="4"/>
      <c r="BT148" s="10"/>
      <c r="BU148" s="10"/>
      <c r="BV148" s="10"/>
      <c r="BW148" s="10"/>
      <c r="BX148" s="10"/>
      <c r="BY148" s="18"/>
      <c r="BZ148" s="10"/>
      <c r="CA148" s="10"/>
      <c r="CB148" s="10"/>
      <c r="CC148" s="10"/>
      <c r="CD148" s="10"/>
      <c r="CE148" s="10"/>
      <c r="CF148" s="10"/>
    </row>
    <row r="149" spans="1:84" ht="21.95" customHeight="1" thickTop="1" thickBot="1" x14ac:dyDescent="0.2">
      <c r="A149" s="4"/>
      <c r="B149" s="4"/>
      <c r="C149" s="4"/>
      <c r="D149" s="4"/>
      <c r="E149" s="45"/>
      <c r="F149" s="45"/>
      <c r="G149" s="45"/>
      <c r="H149" s="45"/>
      <c r="I149" s="77"/>
      <c r="J149" s="77"/>
      <c r="K149" s="4"/>
      <c r="L149" s="4"/>
      <c r="M149" s="4"/>
      <c r="N149" s="4"/>
      <c r="O149" s="46"/>
      <c r="P149" s="46"/>
      <c r="Q149" s="46"/>
      <c r="R149" s="46"/>
      <c r="S149" s="77"/>
      <c r="T149" s="77"/>
      <c r="U149" s="10"/>
      <c r="V149" s="100">
        <f t="shared" si="44"/>
        <v>13</v>
      </c>
      <c r="W149" s="120" t="str">
        <f>IF('申込一覧表（男子）'!$B$29=0,"",('申込一覧表（男子）'!$B$29))</f>
        <v/>
      </c>
      <c r="X149" s="101" t="str">
        <f t="shared" si="53"/>
        <v/>
      </c>
      <c r="Y149" s="102" t="str">
        <f t="shared" si="54"/>
        <v/>
      </c>
      <c r="Z149" s="102" t="str">
        <f t="shared" si="55"/>
        <v/>
      </c>
      <c r="AA149" s="103">
        <f t="shared" si="60"/>
        <v>0</v>
      </c>
      <c r="AB149" s="162" t="str">
        <f t="shared" si="56"/>
        <v/>
      </c>
      <c r="AC149" s="104" t="str">
        <f t="shared" si="57"/>
        <v/>
      </c>
      <c r="AD149" s="53"/>
      <c r="AE149" s="53"/>
      <c r="AF149" s="53"/>
      <c r="AG149" s="53"/>
      <c r="AH149" s="53"/>
      <c r="AI149" s="53"/>
      <c r="AJ149" s="166"/>
      <c r="AK149" s="53"/>
      <c r="AL149" s="166"/>
      <c r="AM149" s="53"/>
      <c r="AN149" s="8"/>
      <c r="AO149" s="8"/>
      <c r="AP149" s="8"/>
      <c r="AQ149" s="8"/>
      <c r="AR149" s="8"/>
      <c r="AS149" s="8"/>
      <c r="AT149" s="8"/>
      <c r="AU149" s="8"/>
      <c r="AV149" s="10"/>
      <c r="AW149" s="10"/>
      <c r="AX149" s="10"/>
      <c r="AY149" s="4" t="str">
        <f t="shared" si="58"/>
        <v/>
      </c>
      <c r="AZ149" s="4" t="str">
        <f t="shared" si="58"/>
        <v/>
      </c>
      <c r="BA149" s="4" t="str">
        <f t="shared" si="58"/>
        <v/>
      </c>
      <c r="BB149" s="4" t="str">
        <f t="shared" si="28"/>
        <v/>
      </c>
      <c r="BC149" s="4" t="str">
        <f>IF(CD149="○",COUNTIF($AN$17:CD149,"○"),"")</f>
        <v/>
      </c>
      <c r="BD149" s="4" t="str">
        <f>IF(CE149="○",COUNTIF($AO$17:CE149,"○"),"")</f>
        <v/>
      </c>
      <c r="BE149" s="4" t="str">
        <f>IF(CF149="○",COUNTIF($AP$17:CF149,"○"),"")</f>
        <v/>
      </c>
      <c r="BF149" s="4" t="str">
        <f>IF(CK149="○",COUNTIF($AU$17:CK149,"○"),"")</f>
        <v/>
      </c>
      <c r="BG149" s="77"/>
      <c r="BH149" s="77"/>
      <c r="BI149" s="4" t="str">
        <f t="shared" si="59"/>
        <v/>
      </c>
      <c r="BJ149" s="4" t="str">
        <f t="shared" si="59"/>
        <v/>
      </c>
      <c r="BK149" s="4" t="str">
        <f t="shared" si="59"/>
        <v/>
      </c>
      <c r="BL149" s="4" t="str">
        <f t="shared" si="29"/>
        <v/>
      </c>
      <c r="BM149" s="4" t="str">
        <f>IF(CL149="○",COUNTIF($AN$17:CL149,"○"),"")</f>
        <v/>
      </c>
      <c r="BN149" s="4" t="str">
        <f>IF(CM149="○",COUNTIF($AO$17:CM149,"○"),"")</f>
        <v/>
      </c>
      <c r="BO149" s="4" t="str">
        <f>IF(CN149="○",COUNTIF($AP$17:CN149,"○"),"")</f>
        <v/>
      </c>
      <c r="BP149" s="4" t="str">
        <f>IF(DI149="○",COUNTIF($AU$17:DI149,"○"),"")</f>
        <v/>
      </c>
      <c r="BQ149" s="77"/>
      <c r="BR149" s="77"/>
      <c r="BS149" s="4"/>
      <c r="BT149" s="10"/>
      <c r="BU149" s="10"/>
      <c r="BV149" s="10"/>
      <c r="BW149" s="10"/>
      <c r="BX149" s="10"/>
      <c r="BY149" s="37"/>
      <c r="BZ149" s="10"/>
      <c r="CA149" s="10"/>
      <c r="CB149" s="10"/>
      <c r="CC149" s="10"/>
      <c r="CD149" s="10"/>
      <c r="CE149" s="10"/>
      <c r="CF149" s="10"/>
    </row>
    <row r="150" spans="1:84" ht="21.95" customHeight="1" thickTop="1" thickBot="1" x14ac:dyDescent="0.2">
      <c r="A150" s="4"/>
      <c r="B150" s="4"/>
      <c r="C150" s="4"/>
      <c r="D150" s="4"/>
      <c r="E150" s="45"/>
      <c r="F150" s="45"/>
      <c r="G150" s="45"/>
      <c r="H150" s="45"/>
      <c r="I150" s="77"/>
      <c r="J150" s="77"/>
      <c r="K150" s="4"/>
      <c r="L150" s="4"/>
      <c r="M150" s="4"/>
      <c r="N150" s="4"/>
      <c r="O150" s="46"/>
      <c r="P150" s="46"/>
      <c r="Q150" s="46"/>
      <c r="R150" s="46"/>
      <c r="S150" s="77"/>
      <c r="T150" s="77"/>
      <c r="U150" s="10"/>
      <c r="V150" s="100">
        <f t="shared" si="44"/>
        <v>14</v>
      </c>
      <c r="W150" s="120" t="str">
        <f>IF('申込一覧表（男子）'!$B$30=0,"",('申込一覧表（男子）'!$B$30))</f>
        <v/>
      </c>
      <c r="X150" s="101" t="str">
        <f t="shared" si="53"/>
        <v/>
      </c>
      <c r="Y150" s="102" t="str">
        <f t="shared" si="54"/>
        <v/>
      </c>
      <c r="Z150" s="102" t="str">
        <f t="shared" si="55"/>
        <v/>
      </c>
      <c r="AA150" s="103">
        <f t="shared" si="60"/>
        <v>0</v>
      </c>
      <c r="AB150" s="162" t="str">
        <f t="shared" si="56"/>
        <v/>
      </c>
      <c r="AC150" s="104" t="str">
        <f t="shared" si="57"/>
        <v/>
      </c>
      <c r="AD150" s="53"/>
      <c r="AE150" s="53"/>
      <c r="AF150" s="53"/>
      <c r="AG150" s="53"/>
      <c r="AH150" s="53"/>
      <c r="AI150" s="53"/>
      <c r="AJ150" s="166"/>
      <c r="AK150" s="53"/>
      <c r="AL150" s="166"/>
      <c r="AM150" s="53"/>
      <c r="AN150" s="8"/>
      <c r="AO150" s="8"/>
      <c r="AP150" s="8"/>
      <c r="AQ150" s="8"/>
      <c r="AR150" s="8"/>
      <c r="AS150" s="8"/>
      <c r="AT150" s="8"/>
      <c r="AU150" s="8"/>
      <c r="AV150" s="10"/>
      <c r="AW150" s="10"/>
      <c r="AX150" s="10"/>
      <c r="AY150" s="4" t="str">
        <f t="shared" si="58"/>
        <v/>
      </c>
      <c r="AZ150" s="4" t="str">
        <f t="shared" si="58"/>
        <v/>
      </c>
      <c r="BA150" s="4" t="str">
        <f t="shared" si="58"/>
        <v/>
      </c>
      <c r="BB150" s="4" t="str">
        <f t="shared" si="28"/>
        <v/>
      </c>
      <c r="BC150" s="4" t="str">
        <f>IF(CD150="○",COUNTIF($AN$17:CD150,"○"),"")</f>
        <v/>
      </c>
      <c r="BD150" s="4" t="str">
        <f>IF(CE150="○",COUNTIF($AO$17:CE150,"○"),"")</f>
        <v/>
      </c>
      <c r="BE150" s="4" t="str">
        <f>IF(CF150="○",COUNTIF($AP$17:CF150,"○"),"")</f>
        <v/>
      </c>
      <c r="BF150" s="4" t="str">
        <f>IF(CK150="○",COUNTIF($AU$17:CK150,"○"),"")</f>
        <v/>
      </c>
      <c r="BG150" s="77"/>
      <c r="BH150" s="77"/>
      <c r="BI150" s="4" t="str">
        <f t="shared" si="59"/>
        <v/>
      </c>
      <c r="BJ150" s="4" t="str">
        <f t="shared" si="59"/>
        <v/>
      </c>
      <c r="BK150" s="4" t="str">
        <f t="shared" si="59"/>
        <v/>
      </c>
      <c r="BL150" s="4" t="str">
        <f t="shared" si="29"/>
        <v/>
      </c>
      <c r="BM150" s="4" t="str">
        <f>IF(CL150="○",COUNTIF($AN$17:CL150,"○"),"")</f>
        <v/>
      </c>
      <c r="BN150" s="4" t="str">
        <f>IF(CM150="○",COUNTIF($AO$17:CM150,"○"),"")</f>
        <v/>
      </c>
      <c r="BO150" s="4" t="str">
        <f>IF(CN150="○",COUNTIF($AP$17:CN150,"○"),"")</f>
        <v/>
      </c>
      <c r="BP150" s="4" t="str">
        <f>IF(DI150="○",COUNTIF($AU$17:DI150,"○"),"")</f>
        <v/>
      </c>
      <c r="BQ150" s="77"/>
      <c r="BR150" s="77"/>
      <c r="BS150" s="4"/>
      <c r="BT150" s="10"/>
      <c r="BU150" s="10"/>
      <c r="BV150" s="10"/>
      <c r="BW150" s="10"/>
      <c r="BX150" s="10"/>
      <c r="BY150" s="18"/>
      <c r="BZ150" s="10"/>
      <c r="CA150" s="10"/>
      <c r="CB150" s="10"/>
      <c r="CC150" s="10"/>
      <c r="CD150" s="10"/>
      <c r="CE150" s="10"/>
      <c r="CF150" s="10"/>
    </row>
    <row r="151" spans="1:84" ht="21.95" customHeight="1" thickTop="1" thickBot="1" x14ac:dyDescent="0.2">
      <c r="A151" s="4"/>
      <c r="B151" s="4"/>
      <c r="C151" s="4"/>
      <c r="D151" s="4"/>
      <c r="E151" s="45"/>
      <c r="F151" s="45"/>
      <c r="G151" s="45"/>
      <c r="H151" s="45"/>
      <c r="I151" s="77"/>
      <c r="J151" s="77"/>
      <c r="K151" s="4"/>
      <c r="L151" s="4"/>
      <c r="M151" s="4"/>
      <c r="N151" s="4"/>
      <c r="O151" s="46"/>
      <c r="P151" s="46"/>
      <c r="Q151" s="46"/>
      <c r="R151" s="46"/>
      <c r="S151" s="77"/>
      <c r="T151" s="77"/>
      <c r="U151" s="10"/>
      <c r="V151" s="100">
        <f t="shared" si="44"/>
        <v>15</v>
      </c>
      <c r="W151" s="120" t="str">
        <f>IF('申込一覧表（男子）'!$B$31=0,"",('申込一覧表（男子）'!$B$31))</f>
        <v/>
      </c>
      <c r="X151" s="101" t="str">
        <f t="shared" si="53"/>
        <v/>
      </c>
      <c r="Y151" s="102" t="str">
        <f t="shared" si="54"/>
        <v/>
      </c>
      <c r="Z151" s="102" t="str">
        <f t="shared" si="55"/>
        <v/>
      </c>
      <c r="AA151" s="103">
        <f t="shared" si="60"/>
        <v>0</v>
      </c>
      <c r="AB151" s="162" t="str">
        <f t="shared" si="56"/>
        <v/>
      </c>
      <c r="AC151" s="104" t="str">
        <f t="shared" si="57"/>
        <v/>
      </c>
      <c r="AD151" s="53"/>
      <c r="AE151" s="53"/>
      <c r="AF151" s="53"/>
      <c r="AG151" s="53"/>
      <c r="AH151" s="53"/>
      <c r="AI151" s="53"/>
      <c r="AJ151" s="166"/>
      <c r="AK151" s="53"/>
      <c r="AL151" s="166"/>
      <c r="AM151" s="53"/>
      <c r="AN151" s="8"/>
      <c r="AO151" s="8"/>
      <c r="AP151" s="8"/>
      <c r="AQ151" s="8"/>
      <c r="AR151" s="8"/>
      <c r="AS151" s="8"/>
      <c r="AT151" s="8"/>
      <c r="AU151" s="8"/>
      <c r="AV151" s="10"/>
      <c r="AW151" s="10"/>
      <c r="AX151" s="10"/>
      <c r="AY151" s="4" t="str">
        <f t="shared" si="58"/>
        <v/>
      </c>
      <c r="AZ151" s="4" t="str">
        <f t="shared" si="58"/>
        <v/>
      </c>
      <c r="BA151" s="4" t="str">
        <f t="shared" si="58"/>
        <v/>
      </c>
      <c r="BB151" s="4" t="str">
        <f t="shared" si="28"/>
        <v/>
      </c>
      <c r="BC151" s="4" t="str">
        <f>IF(CD151="○",COUNTIF($AN$17:CD151,"○"),"")</f>
        <v/>
      </c>
      <c r="BD151" s="4" t="str">
        <f>IF(CE151="○",COUNTIF($AO$17:CE151,"○"),"")</f>
        <v/>
      </c>
      <c r="BE151" s="4" t="str">
        <f>IF(CF151="○",COUNTIF($AP$17:CF151,"○"),"")</f>
        <v/>
      </c>
      <c r="BF151" s="4" t="str">
        <f>IF(CK151="○",COUNTIF($AU$17:CK151,"○"),"")</f>
        <v/>
      </c>
      <c r="BG151" s="77"/>
      <c r="BH151" s="77"/>
      <c r="BI151" s="4" t="str">
        <f t="shared" si="59"/>
        <v/>
      </c>
      <c r="BJ151" s="4" t="str">
        <f t="shared" si="59"/>
        <v/>
      </c>
      <c r="BK151" s="4" t="str">
        <f t="shared" si="59"/>
        <v/>
      </c>
      <c r="BL151" s="4" t="str">
        <f t="shared" si="29"/>
        <v/>
      </c>
      <c r="BM151" s="4" t="str">
        <f>IF(CL151="○",COUNTIF($AN$17:CL151,"○"),"")</f>
        <v/>
      </c>
      <c r="BN151" s="4" t="str">
        <f>IF(CM151="○",COUNTIF($AO$17:CM151,"○"),"")</f>
        <v/>
      </c>
      <c r="BO151" s="4" t="str">
        <f>IF(CN151="○",COUNTIF($AP$17:CN151,"○"),"")</f>
        <v/>
      </c>
      <c r="BP151" s="4" t="str">
        <f>IF(DI151="○",COUNTIF($AU$17:DI151,"○"),"")</f>
        <v/>
      </c>
      <c r="BQ151" s="77"/>
      <c r="BR151" s="77"/>
      <c r="BS151" s="4"/>
      <c r="BT151" s="10"/>
      <c r="BU151" s="10"/>
      <c r="BV151" s="24"/>
      <c r="BW151" s="10"/>
      <c r="BX151" s="10"/>
      <c r="BY151" s="26"/>
      <c r="BZ151" s="4"/>
      <c r="CA151" s="4"/>
      <c r="CB151" s="10"/>
      <c r="CC151" s="10"/>
      <c r="CD151" s="10"/>
      <c r="CE151" s="24"/>
      <c r="CF151" s="10"/>
    </row>
    <row r="152" spans="1:84" ht="21.95" customHeight="1" thickTop="1" thickBot="1" x14ac:dyDescent="0.2">
      <c r="A152" s="4"/>
      <c r="B152" s="4"/>
      <c r="C152" s="4"/>
      <c r="D152" s="4"/>
      <c r="E152" s="45"/>
      <c r="F152" s="45"/>
      <c r="G152" s="45"/>
      <c r="H152" s="45"/>
      <c r="I152" s="77"/>
      <c r="J152" s="77"/>
      <c r="K152" s="4"/>
      <c r="L152" s="4"/>
      <c r="M152" s="4"/>
      <c r="N152" s="4"/>
      <c r="O152" s="46"/>
      <c r="P152" s="46"/>
      <c r="Q152" s="46"/>
      <c r="R152" s="46"/>
      <c r="S152" s="77"/>
      <c r="T152" s="77"/>
      <c r="U152" s="10"/>
      <c r="V152" s="100">
        <f t="shared" si="44"/>
        <v>16</v>
      </c>
      <c r="W152" s="120" t="str">
        <f>IF('申込一覧表（男子）'!$B$32=0,"",('申込一覧表（男子）'!$B$32))</f>
        <v/>
      </c>
      <c r="X152" s="101" t="str">
        <f t="shared" si="53"/>
        <v/>
      </c>
      <c r="Y152" s="102" t="str">
        <f t="shared" si="54"/>
        <v/>
      </c>
      <c r="Z152" s="102" t="str">
        <f t="shared" si="55"/>
        <v/>
      </c>
      <c r="AA152" s="103">
        <f t="shared" si="60"/>
        <v>0</v>
      </c>
      <c r="AB152" s="162" t="str">
        <f t="shared" si="56"/>
        <v/>
      </c>
      <c r="AC152" s="104" t="str">
        <f t="shared" si="57"/>
        <v/>
      </c>
      <c r="AD152" s="53"/>
      <c r="AE152" s="53"/>
      <c r="AF152" s="53"/>
      <c r="AG152" s="53"/>
      <c r="AH152" s="53"/>
      <c r="AI152" s="53"/>
      <c r="AJ152" s="166"/>
      <c r="AK152" s="53"/>
      <c r="AL152" s="166"/>
      <c r="AM152" s="53"/>
      <c r="AN152" s="8"/>
      <c r="AO152" s="8"/>
      <c r="AP152" s="8"/>
      <c r="AQ152" s="8"/>
      <c r="AR152" s="8"/>
      <c r="AS152" s="8"/>
      <c r="AT152" s="8"/>
      <c r="AU152" s="8"/>
      <c r="AV152" s="10"/>
      <c r="AW152" s="10"/>
      <c r="AX152" s="10"/>
      <c r="AY152" s="4" t="str">
        <f t="shared" si="58"/>
        <v/>
      </c>
      <c r="AZ152" s="4" t="str">
        <f t="shared" si="58"/>
        <v/>
      </c>
      <c r="BA152" s="4" t="str">
        <f t="shared" si="58"/>
        <v/>
      </c>
      <c r="BB152" s="4" t="str">
        <f t="shared" si="28"/>
        <v/>
      </c>
      <c r="BC152" s="4" t="str">
        <f>IF(CD152="○",COUNTIF($AN$17:CD152,"○"),"")</f>
        <v/>
      </c>
      <c r="BD152" s="4" t="str">
        <f>IF(CE152="○",COUNTIF($AO$17:CE152,"○"),"")</f>
        <v/>
      </c>
      <c r="BE152" s="4" t="str">
        <f>IF(CF152="○",COUNTIF($AP$17:CF152,"○"),"")</f>
        <v/>
      </c>
      <c r="BF152" s="4" t="str">
        <f>IF(CK152="○",COUNTIF($AU$17:CK152,"○"),"")</f>
        <v/>
      </c>
      <c r="BG152" s="77"/>
      <c r="BH152" s="77"/>
      <c r="BI152" s="4" t="str">
        <f t="shared" si="59"/>
        <v/>
      </c>
      <c r="BJ152" s="4" t="str">
        <f t="shared" si="59"/>
        <v/>
      </c>
      <c r="BK152" s="4" t="str">
        <f t="shared" si="59"/>
        <v/>
      </c>
      <c r="BL152" s="4" t="str">
        <f t="shared" si="29"/>
        <v/>
      </c>
      <c r="BM152" s="4" t="str">
        <f>IF(CL152="○",COUNTIF($AN$17:CL152,"○"),"")</f>
        <v/>
      </c>
      <c r="BN152" s="4" t="str">
        <f>IF(CM152="○",COUNTIF($AO$17:CM152,"○"),"")</f>
        <v/>
      </c>
      <c r="BO152" s="4" t="str">
        <f>IF(CN152="○",COUNTIF($AP$17:CN152,"○"),"")</f>
        <v/>
      </c>
      <c r="BP152" s="4" t="str">
        <f>IF(DI152="○",COUNTIF($AU$17:DI152,"○"),"")</f>
        <v/>
      </c>
      <c r="BQ152" s="77"/>
      <c r="BR152" s="77"/>
      <c r="BS152" s="4"/>
      <c r="BT152" s="10"/>
      <c r="BU152" s="10"/>
      <c r="BV152" s="10"/>
      <c r="BW152" s="10"/>
      <c r="BX152" s="10"/>
      <c r="BY152" s="26"/>
      <c r="BZ152" s="4"/>
      <c r="CA152" s="4"/>
      <c r="CB152" s="10"/>
      <c r="CC152" s="10"/>
      <c r="CD152" s="10"/>
      <c r="CE152" s="10"/>
      <c r="CF152" s="10"/>
    </row>
    <row r="153" spans="1:84" ht="21.95" customHeight="1" thickTop="1" thickBot="1" x14ac:dyDescent="0.2">
      <c r="A153" s="4"/>
      <c r="B153" s="4"/>
      <c r="C153" s="4"/>
      <c r="D153" s="4"/>
      <c r="E153" s="45"/>
      <c r="F153" s="45"/>
      <c r="G153" s="45"/>
      <c r="H153" s="45"/>
      <c r="I153" s="77"/>
      <c r="J153" s="77"/>
      <c r="K153" s="4"/>
      <c r="L153" s="4"/>
      <c r="M153" s="4"/>
      <c r="N153" s="4"/>
      <c r="O153" s="46"/>
      <c r="P153" s="46"/>
      <c r="Q153" s="46"/>
      <c r="R153" s="46"/>
      <c r="S153" s="77"/>
      <c r="T153" s="77"/>
      <c r="U153" s="10"/>
      <c r="V153" s="100">
        <f t="shared" ref="V153:V176" si="61">IF($V113="","",$V113)</f>
        <v>17</v>
      </c>
      <c r="W153" s="120" t="str">
        <f>IF('申込一覧表（男子）'!$B$33=0,"",('申込一覧表（男子）'!$B$33))</f>
        <v/>
      </c>
      <c r="X153" s="101" t="str">
        <f t="shared" si="53"/>
        <v/>
      </c>
      <c r="Y153" s="102" t="str">
        <f t="shared" si="54"/>
        <v/>
      </c>
      <c r="Z153" s="102" t="str">
        <f t="shared" si="55"/>
        <v/>
      </c>
      <c r="AA153" s="103">
        <f t="shared" si="60"/>
        <v>0</v>
      </c>
      <c r="AB153" s="162" t="str">
        <f t="shared" si="56"/>
        <v/>
      </c>
      <c r="AC153" s="104" t="str">
        <f t="shared" si="57"/>
        <v/>
      </c>
      <c r="AD153" s="53"/>
      <c r="AE153" s="53"/>
      <c r="AF153" s="53"/>
      <c r="AG153" s="53"/>
      <c r="AH153" s="53"/>
      <c r="AI153" s="53"/>
      <c r="AJ153" s="166"/>
      <c r="AK153" s="53"/>
      <c r="AL153" s="166"/>
      <c r="AM153" s="53"/>
      <c r="AN153" s="8"/>
      <c r="AO153" s="8"/>
      <c r="AP153" s="8"/>
      <c r="AQ153" s="8"/>
      <c r="AR153" s="8"/>
      <c r="AS153" s="8"/>
      <c r="AT153" s="8"/>
      <c r="AU153" s="8"/>
      <c r="AV153" s="10"/>
      <c r="AW153" s="10"/>
      <c r="AX153" s="10"/>
      <c r="AY153" s="4" t="str">
        <f t="shared" si="58"/>
        <v/>
      </c>
      <c r="AZ153" s="4" t="str">
        <f t="shared" si="58"/>
        <v/>
      </c>
      <c r="BA153" s="4" t="str">
        <f t="shared" si="58"/>
        <v/>
      </c>
      <c r="BB153" s="4" t="str">
        <f t="shared" si="28"/>
        <v/>
      </c>
      <c r="BC153" s="4" t="str">
        <f>IF(CD153="○",COUNTIF($AN$17:CD153,"○"),"")</f>
        <v/>
      </c>
      <c r="BD153" s="4" t="str">
        <f>IF(CE153="○",COUNTIF($AO$17:CE153,"○"),"")</f>
        <v/>
      </c>
      <c r="BE153" s="4" t="str">
        <f>IF(CF153="○",COUNTIF($AP$17:CF153,"○"),"")</f>
        <v/>
      </c>
      <c r="BF153" s="4" t="str">
        <f>IF(CK153="○",COUNTIF($AU$17:CK153,"○"),"")</f>
        <v/>
      </c>
      <c r="BG153" s="77"/>
      <c r="BH153" s="77"/>
      <c r="BI153" s="4" t="str">
        <f t="shared" si="59"/>
        <v/>
      </c>
      <c r="BJ153" s="4" t="str">
        <f t="shared" si="59"/>
        <v/>
      </c>
      <c r="BK153" s="4" t="str">
        <f t="shared" si="59"/>
        <v/>
      </c>
      <c r="BL153" s="4" t="str">
        <f t="shared" si="29"/>
        <v/>
      </c>
      <c r="BM153" s="4" t="str">
        <f>IF(CL153="○",COUNTIF($AN$17:CL153,"○"),"")</f>
        <v/>
      </c>
      <c r="BN153" s="4" t="str">
        <f>IF(CM153="○",COUNTIF($AO$17:CM153,"○"),"")</f>
        <v/>
      </c>
      <c r="BO153" s="4" t="str">
        <f>IF(CN153="○",COUNTIF($AP$17:CN153,"○"),"")</f>
        <v/>
      </c>
      <c r="BP153" s="4" t="str">
        <f>IF(DI153="○",COUNTIF($AU$17:DI153,"○"),"")</f>
        <v/>
      </c>
      <c r="BQ153" s="77"/>
      <c r="BR153" s="77"/>
      <c r="BS153" s="4"/>
      <c r="BT153" s="10"/>
      <c r="BU153" s="10"/>
      <c r="BV153" s="10"/>
      <c r="BW153" s="10"/>
      <c r="BX153" s="10"/>
      <c r="BY153" s="26"/>
      <c r="BZ153" s="4"/>
      <c r="CA153" s="4"/>
      <c r="CB153" s="10"/>
      <c r="CC153" s="10"/>
      <c r="CD153" s="10"/>
      <c r="CE153" s="10"/>
      <c r="CF153" s="10"/>
    </row>
    <row r="154" spans="1:84" ht="21.95" customHeight="1" thickTop="1" thickBot="1" x14ac:dyDescent="0.2">
      <c r="A154" s="4"/>
      <c r="B154" s="4"/>
      <c r="C154" s="4"/>
      <c r="D154" s="4"/>
      <c r="E154" s="45"/>
      <c r="F154" s="45"/>
      <c r="G154" s="45"/>
      <c r="H154" s="45"/>
      <c r="I154" s="77"/>
      <c r="J154" s="77"/>
      <c r="K154" s="4"/>
      <c r="L154" s="4"/>
      <c r="M154" s="4"/>
      <c r="N154" s="4"/>
      <c r="O154" s="46"/>
      <c r="P154" s="46"/>
      <c r="Q154" s="46"/>
      <c r="R154" s="46"/>
      <c r="S154" s="77"/>
      <c r="T154" s="77"/>
      <c r="U154" s="10"/>
      <c r="V154" s="100">
        <f t="shared" si="61"/>
        <v>18</v>
      </c>
      <c r="W154" s="120" t="str">
        <f>IF('申込一覧表（男子）'!$B$34=0,"",('申込一覧表（男子）'!$B$34))</f>
        <v/>
      </c>
      <c r="X154" s="101" t="str">
        <f t="shared" si="53"/>
        <v/>
      </c>
      <c r="Y154" s="102" t="str">
        <f t="shared" si="54"/>
        <v/>
      </c>
      <c r="Z154" s="102" t="str">
        <f t="shared" si="55"/>
        <v/>
      </c>
      <c r="AA154" s="103">
        <f t="shared" si="60"/>
        <v>0</v>
      </c>
      <c r="AB154" s="162" t="str">
        <f t="shared" si="56"/>
        <v/>
      </c>
      <c r="AC154" s="104" t="str">
        <f t="shared" si="57"/>
        <v/>
      </c>
      <c r="AD154" s="53"/>
      <c r="AE154" s="53"/>
      <c r="AF154" s="53"/>
      <c r="AG154" s="53"/>
      <c r="AH154" s="53"/>
      <c r="AI154" s="53"/>
      <c r="AJ154" s="166"/>
      <c r="AK154" s="53"/>
      <c r="AL154" s="166"/>
      <c r="AM154" s="53"/>
      <c r="AN154" s="8"/>
      <c r="AO154" s="8"/>
      <c r="AP154" s="8"/>
      <c r="AQ154" s="8"/>
      <c r="AR154" s="8"/>
      <c r="AS154" s="8"/>
      <c r="AT154" s="8"/>
      <c r="AU154" s="8"/>
      <c r="AV154" s="10"/>
      <c r="AW154" s="10"/>
      <c r="AX154" s="10"/>
      <c r="AY154" s="4" t="str">
        <f t="shared" si="58"/>
        <v/>
      </c>
      <c r="AZ154" s="4" t="str">
        <f t="shared" si="58"/>
        <v/>
      </c>
      <c r="BA154" s="4" t="str">
        <f t="shared" si="58"/>
        <v/>
      </c>
      <c r="BB154" s="4" t="str">
        <f t="shared" si="28"/>
        <v/>
      </c>
      <c r="BC154" s="4" t="str">
        <f>IF(CD154="○",COUNTIF($AN$17:CD154,"○"),"")</f>
        <v/>
      </c>
      <c r="BD154" s="4" t="str">
        <f>IF(CE154="○",COUNTIF($AO$17:CE154,"○"),"")</f>
        <v/>
      </c>
      <c r="BE154" s="4" t="str">
        <f>IF(CF154="○",COUNTIF($AP$17:CF154,"○"),"")</f>
        <v/>
      </c>
      <c r="BF154" s="4" t="str">
        <f>IF(CK154="○",COUNTIF($AU$17:CK154,"○"),"")</f>
        <v/>
      </c>
      <c r="BG154" s="77"/>
      <c r="BH154" s="77"/>
      <c r="BI154" s="4" t="str">
        <f t="shared" si="59"/>
        <v/>
      </c>
      <c r="BJ154" s="4" t="str">
        <f t="shared" si="59"/>
        <v/>
      </c>
      <c r="BK154" s="4" t="str">
        <f t="shared" si="59"/>
        <v/>
      </c>
      <c r="BL154" s="4" t="str">
        <f t="shared" si="29"/>
        <v/>
      </c>
      <c r="BM154" s="4" t="str">
        <f>IF(CL154="○",COUNTIF($AN$17:CL154,"○"),"")</f>
        <v/>
      </c>
      <c r="BN154" s="4" t="str">
        <f>IF(CM154="○",COUNTIF($AO$17:CM154,"○"),"")</f>
        <v/>
      </c>
      <c r="BO154" s="4" t="str">
        <f>IF(CN154="○",COUNTIF($AP$17:CN154,"○"),"")</f>
        <v/>
      </c>
      <c r="BP154" s="4" t="str">
        <f>IF(DI154="○",COUNTIF($AU$17:DI154,"○"),"")</f>
        <v/>
      </c>
      <c r="BQ154" s="77"/>
      <c r="BR154" s="77"/>
      <c r="BS154" s="4"/>
      <c r="BT154" s="10"/>
      <c r="BU154" s="10"/>
      <c r="BV154" s="10"/>
      <c r="BW154" s="10"/>
      <c r="BX154" s="10"/>
      <c r="BY154" s="26"/>
      <c r="BZ154" s="4"/>
      <c r="CA154" s="4"/>
      <c r="CB154" s="10"/>
      <c r="CC154" s="10"/>
      <c r="CD154" s="10"/>
      <c r="CE154" s="10"/>
      <c r="CF154" s="10"/>
    </row>
    <row r="155" spans="1:84" ht="21.95" customHeight="1" thickTop="1" thickBot="1" x14ac:dyDescent="0.2">
      <c r="A155" s="4"/>
      <c r="B155" s="4"/>
      <c r="C155" s="4"/>
      <c r="D155" s="4"/>
      <c r="E155" s="45"/>
      <c r="F155" s="45"/>
      <c r="G155" s="45"/>
      <c r="H155" s="45"/>
      <c r="I155" s="77"/>
      <c r="J155" s="77"/>
      <c r="K155" s="4"/>
      <c r="L155" s="4"/>
      <c r="M155" s="4"/>
      <c r="N155" s="4"/>
      <c r="O155" s="46"/>
      <c r="P155" s="46"/>
      <c r="Q155" s="46"/>
      <c r="R155" s="46"/>
      <c r="S155" s="77"/>
      <c r="T155" s="77"/>
      <c r="U155" s="10"/>
      <c r="V155" s="100">
        <f t="shared" si="61"/>
        <v>19</v>
      </c>
      <c r="W155" s="120" t="str">
        <f>IF('申込一覧表（男子）'!$B$35=0,"",('申込一覧表（男子）'!$B$35))</f>
        <v/>
      </c>
      <c r="X155" s="101" t="str">
        <f t="shared" si="53"/>
        <v/>
      </c>
      <c r="Y155" s="102" t="str">
        <f t="shared" si="54"/>
        <v/>
      </c>
      <c r="Z155" s="102" t="str">
        <f t="shared" si="55"/>
        <v/>
      </c>
      <c r="AA155" s="103">
        <f t="shared" si="60"/>
        <v>0</v>
      </c>
      <c r="AB155" s="162" t="str">
        <f t="shared" si="56"/>
        <v/>
      </c>
      <c r="AC155" s="104" t="str">
        <f t="shared" si="57"/>
        <v/>
      </c>
      <c r="AD155" s="53"/>
      <c r="AE155" s="53"/>
      <c r="AF155" s="53"/>
      <c r="AG155" s="53"/>
      <c r="AH155" s="53"/>
      <c r="AI155" s="53"/>
      <c r="AJ155" s="166"/>
      <c r="AK155" s="53"/>
      <c r="AL155" s="166"/>
      <c r="AM155" s="53"/>
      <c r="AN155" s="8"/>
      <c r="AO155" s="8"/>
      <c r="AP155" s="8"/>
      <c r="AQ155" s="8"/>
      <c r="AR155" s="8"/>
      <c r="AS155" s="8"/>
      <c r="AT155" s="8"/>
      <c r="AU155" s="8"/>
      <c r="AV155" s="10"/>
      <c r="AW155" s="10"/>
      <c r="AX155" s="10"/>
      <c r="AY155" s="4" t="str">
        <f t="shared" si="58"/>
        <v/>
      </c>
      <c r="AZ155" s="4" t="str">
        <f t="shared" si="58"/>
        <v/>
      </c>
      <c r="BA155" s="4" t="str">
        <f t="shared" si="58"/>
        <v/>
      </c>
      <c r="BB155" s="4" t="str">
        <f t="shared" si="28"/>
        <v/>
      </c>
      <c r="BC155" s="4" t="str">
        <f>IF(CD155="○",COUNTIF($AN$17:CD155,"○"),"")</f>
        <v/>
      </c>
      <c r="BD155" s="4" t="str">
        <f>IF(CE155="○",COUNTIF($AO$17:CE155,"○"),"")</f>
        <v/>
      </c>
      <c r="BE155" s="4" t="str">
        <f>IF(CF155="○",COUNTIF($AP$17:CF155,"○"),"")</f>
        <v/>
      </c>
      <c r="BF155" s="4" t="str">
        <f>IF(CK155="○",COUNTIF($AU$17:CK155,"○"),"")</f>
        <v/>
      </c>
      <c r="BG155" s="77"/>
      <c r="BH155" s="77"/>
      <c r="BI155" s="4" t="str">
        <f t="shared" si="59"/>
        <v/>
      </c>
      <c r="BJ155" s="4" t="str">
        <f t="shared" si="59"/>
        <v/>
      </c>
      <c r="BK155" s="4" t="str">
        <f t="shared" si="59"/>
        <v/>
      </c>
      <c r="BL155" s="4" t="str">
        <f t="shared" si="29"/>
        <v/>
      </c>
      <c r="BM155" s="4" t="str">
        <f>IF(CL155="○",COUNTIF($AN$17:CL155,"○"),"")</f>
        <v/>
      </c>
      <c r="BN155" s="4" t="str">
        <f>IF(CM155="○",COUNTIF($AO$17:CM155,"○"),"")</f>
        <v/>
      </c>
      <c r="BO155" s="4" t="str">
        <f>IF(CN155="○",COUNTIF($AP$17:CN155,"○"),"")</f>
        <v/>
      </c>
      <c r="BP155" s="4" t="str">
        <f>IF(DI155="○",COUNTIF($AU$17:DI155,"○"),"")</f>
        <v/>
      </c>
      <c r="BQ155" s="77"/>
      <c r="BR155" s="77"/>
      <c r="BS155" s="10"/>
      <c r="BT155" s="10"/>
      <c r="BU155" s="10"/>
      <c r="BV155" s="10"/>
      <c r="BW155" s="10"/>
      <c r="BX155" s="10"/>
      <c r="BY155" s="26"/>
      <c r="BZ155" s="4"/>
      <c r="CA155" s="4"/>
      <c r="CB155" s="10"/>
      <c r="CC155" s="10"/>
      <c r="CD155" s="10"/>
      <c r="CE155" s="10"/>
      <c r="CF155" s="10"/>
    </row>
    <row r="156" spans="1:84" ht="21.95" customHeight="1" thickTop="1" thickBot="1" x14ac:dyDescent="0.2">
      <c r="A156" s="4"/>
      <c r="B156" s="4"/>
      <c r="C156" s="4"/>
      <c r="D156" s="4"/>
      <c r="E156" s="45"/>
      <c r="F156" s="45"/>
      <c r="G156" s="45"/>
      <c r="H156" s="45"/>
      <c r="I156" s="77"/>
      <c r="J156" s="77"/>
      <c r="K156" s="4"/>
      <c r="L156" s="4"/>
      <c r="M156" s="4"/>
      <c r="N156" s="4"/>
      <c r="O156" s="46"/>
      <c r="P156" s="46"/>
      <c r="Q156" s="46"/>
      <c r="R156" s="46"/>
      <c r="S156" s="77"/>
      <c r="T156" s="77"/>
      <c r="U156" s="10"/>
      <c r="V156" s="100">
        <f t="shared" si="61"/>
        <v>20</v>
      </c>
      <c r="W156" s="120" t="str">
        <f>IF('申込一覧表（男子）'!$B$36=0,"",('申込一覧表（男子）'!$B$36))</f>
        <v/>
      </c>
      <c r="X156" s="101" t="str">
        <f t="shared" si="53"/>
        <v/>
      </c>
      <c r="Y156" s="102" t="str">
        <f t="shared" si="54"/>
        <v/>
      </c>
      <c r="Z156" s="102" t="str">
        <f t="shared" si="55"/>
        <v/>
      </c>
      <c r="AA156" s="103">
        <f t="shared" si="60"/>
        <v>0</v>
      </c>
      <c r="AB156" s="162" t="str">
        <f t="shared" si="56"/>
        <v/>
      </c>
      <c r="AC156" s="104" t="str">
        <f t="shared" si="57"/>
        <v/>
      </c>
      <c r="AD156" s="53"/>
      <c r="AE156" s="53"/>
      <c r="AF156" s="53"/>
      <c r="AG156" s="53"/>
      <c r="AH156" s="53"/>
      <c r="AI156" s="53"/>
      <c r="AJ156" s="166"/>
      <c r="AK156" s="53"/>
      <c r="AL156" s="166"/>
      <c r="AM156" s="53"/>
      <c r="AN156" s="8"/>
      <c r="AO156" s="8"/>
      <c r="AP156" s="8"/>
      <c r="AQ156" s="8"/>
      <c r="AR156" s="8"/>
      <c r="AS156" s="8"/>
      <c r="AT156" s="8"/>
      <c r="AU156" s="8"/>
      <c r="AV156" s="10"/>
      <c r="AW156" s="10"/>
      <c r="AX156" s="10"/>
      <c r="AY156" s="4" t="str">
        <f t="shared" si="58"/>
        <v/>
      </c>
      <c r="AZ156" s="4" t="str">
        <f t="shared" si="58"/>
        <v/>
      </c>
      <c r="BA156" s="4" t="str">
        <f t="shared" si="58"/>
        <v/>
      </c>
      <c r="BB156" s="4" t="str">
        <f t="shared" si="28"/>
        <v/>
      </c>
      <c r="BC156" s="4" t="str">
        <f>IF(CD156="○",COUNTIF($AN$17:CD156,"○"),"")</f>
        <v/>
      </c>
      <c r="BD156" s="4" t="str">
        <f>IF(CE156="○",COUNTIF($AO$17:CE156,"○"),"")</f>
        <v/>
      </c>
      <c r="BE156" s="4" t="str">
        <f>IF(CF156="○",COUNTIF($AP$17:CF156,"○"),"")</f>
        <v/>
      </c>
      <c r="BF156" s="4" t="str">
        <f>IF(CK156="○",COUNTIF($AU$17:CK156,"○"),"")</f>
        <v/>
      </c>
      <c r="BG156" s="77"/>
      <c r="BH156" s="77"/>
      <c r="BI156" s="4" t="str">
        <f t="shared" si="59"/>
        <v/>
      </c>
      <c r="BJ156" s="4" t="str">
        <f t="shared" si="59"/>
        <v/>
      </c>
      <c r="BK156" s="4" t="str">
        <f t="shared" si="59"/>
        <v/>
      </c>
      <c r="BL156" s="4" t="str">
        <f t="shared" si="29"/>
        <v/>
      </c>
      <c r="BM156" s="4" t="str">
        <f>IF(CL156="○",COUNTIF($AN$17:CL156,"○"),"")</f>
        <v/>
      </c>
      <c r="BN156" s="4" t="str">
        <f>IF(CM156="○",COUNTIF($AO$17:CM156,"○"),"")</f>
        <v/>
      </c>
      <c r="BO156" s="4" t="str">
        <f>IF(CN156="○",COUNTIF($AP$17:CN156,"○"),"")</f>
        <v/>
      </c>
      <c r="BP156" s="4" t="str">
        <f>IF(DI156="○",COUNTIF($AU$17:DI156,"○"),"")</f>
        <v/>
      </c>
      <c r="BQ156" s="77"/>
      <c r="BR156" s="77"/>
      <c r="BS156" s="10"/>
      <c r="BT156" s="10"/>
      <c r="BU156" s="10"/>
      <c r="BV156" s="10"/>
      <c r="BW156" s="10"/>
      <c r="BX156" s="10"/>
      <c r="BY156" s="26"/>
      <c r="BZ156" s="4"/>
      <c r="CA156" s="4"/>
      <c r="CB156" s="10"/>
      <c r="CC156" s="10"/>
      <c r="CD156" s="10"/>
      <c r="CE156" s="10"/>
      <c r="CF156" s="10"/>
    </row>
    <row r="157" spans="1:84" ht="21.95" customHeight="1" thickTop="1" thickBot="1" x14ac:dyDescent="0.2">
      <c r="A157" s="4"/>
      <c r="B157" s="4"/>
      <c r="C157" s="4"/>
      <c r="D157" s="4"/>
      <c r="E157" s="45"/>
      <c r="F157" s="45"/>
      <c r="G157" s="45"/>
      <c r="H157" s="45"/>
      <c r="I157" s="77"/>
      <c r="J157" s="77"/>
      <c r="K157" s="4"/>
      <c r="L157" s="4"/>
      <c r="M157" s="4"/>
      <c r="N157" s="4"/>
      <c r="O157" s="46"/>
      <c r="P157" s="46"/>
      <c r="Q157" s="46"/>
      <c r="R157" s="46"/>
      <c r="S157" s="77"/>
      <c r="T157" s="77"/>
      <c r="U157" s="10"/>
      <c r="V157" s="100">
        <f t="shared" si="61"/>
        <v>21</v>
      </c>
      <c r="W157" s="120" t="str">
        <f>IF('申込一覧表（男子）'!$B$37=0,"",('申込一覧表（男子）'!$B$37))</f>
        <v/>
      </c>
      <c r="X157" s="101" t="str">
        <f t="shared" si="53"/>
        <v/>
      </c>
      <c r="Y157" s="102" t="str">
        <f t="shared" si="54"/>
        <v/>
      </c>
      <c r="Z157" s="102" t="str">
        <f t="shared" si="55"/>
        <v/>
      </c>
      <c r="AA157" s="103">
        <f t="shared" si="60"/>
        <v>0</v>
      </c>
      <c r="AB157" s="162" t="str">
        <f t="shared" si="56"/>
        <v/>
      </c>
      <c r="AC157" s="104" t="str">
        <f t="shared" si="57"/>
        <v/>
      </c>
      <c r="AD157" s="53"/>
      <c r="AE157" s="53"/>
      <c r="AF157" s="53"/>
      <c r="AG157" s="53"/>
      <c r="AH157" s="53"/>
      <c r="AI157" s="53"/>
      <c r="AJ157" s="166"/>
      <c r="AK157" s="53"/>
      <c r="AL157" s="166"/>
      <c r="AM157" s="53"/>
      <c r="AN157" s="8"/>
      <c r="AO157" s="8"/>
      <c r="AP157" s="8"/>
      <c r="AQ157" s="8"/>
      <c r="AR157" s="8"/>
      <c r="AS157" s="8"/>
      <c r="AT157" s="8"/>
      <c r="AU157" s="8"/>
      <c r="AV157" s="10"/>
      <c r="AW157" s="10"/>
      <c r="AX157" s="10"/>
      <c r="AY157" s="4" t="str">
        <f t="shared" si="58"/>
        <v/>
      </c>
      <c r="AZ157" s="4" t="str">
        <f t="shared" si="58"/>
        <v/>
      </c>
      <c r="BA157" s="4" t="str">
        <f t="shared" si="58"/>
        <v/>
      </c>
      <c r="BB157" s="4" t="str">
        <f t="shared" si="28"/>
        <v/>
      </c>
      <c r="BC157" s="4" t="str">
        <f>IF(CD157="○",COUNTIF($AN$17:CD157,"○"),"")</f>
        <v/>
      </c>
      <c r="BD157" s="4" t="str">
        <f>IF(CE157="○",COUNTIF($AO$17:CE157,"○"),"")</f>
        <v/>
      </c>
      <c r="BE157" s="4" t="str">
        <f>IF(CF157="○",COUNTIF($AP$17:CF157,"○"),"")</f>
        <v/>
      </c>
      <c r="BF157" s="4" t="str">
        <f>IF(CK157="○",COUNTIF($AU$17:CK157,"○"),"")</f>
        <v/>
      </c>
      <c r="BG157" s="77"/>
      <c r="BH157" s="77"/>
      <c r="BI157" s="4" t="str">
        <f t="shared" si="59"/>
        <v/>
      </c>
      <c r="BJ157" s="4" t="str">
        <f t="shared" si="59"/>
        <v/>
      </c>
      <c r="BK157" s="4" t="str">
        <f t="shared" si="59"/>
        <v/>
      </c>
      <c r="BL157" s="4" t="str">
        <f t="shared" si="29"/>
        <v/>
      </c>
      <c r="BM157" s="4" t="str">
        <f>IF(CL157="○",COUNTIF($AN$17:CL157,"○"),"")</f>
        <v/>
      </c>
      <c r="BN157" s="4" t="str">
        <f>IF(CM157="○",COUNTIF($AO$17:CM157,"○"),"")</f>
        <v/>
      </c>
      <c r="BO157" s="4" t="str">
        <f>IF(CN157="○",COUNTIF($AP$17:CN157,"○"),"")</f>
        <v/>
      </c>
      <c r="BP157" s="4" t="str">
        <f>IF(DI157="○",COUNTIF($AU$17:DI157,"○"),"")</f>
        <v/>
      </c>
      <c r="BQ157" s="77"/>
      <c r="BR157" s="77"/>
      <c r="BS157" s="4"/>
      <c r="BT157" s="10"/>
      <c r="BU157" s="10"/>
      <c r="BV157" s="10"/>
      <c r="BW157" s="10"/>
      <c r="BX157" s="10"/>
      <c r="BY157" s="18"/>
      <c r="BZ157" s="10"/>
      <c r="CA157" s="10"/>
      <c r="CB157" s="10"/>
      <c r="CC157" s="10"/>
      <c r="CD157" s="10"/>
      <c r="CE157" s="10"/>
      <c r="CF157" s="10"/>
    </row>
    <row r="158" spans="1:84" ht="21.95" customHeight="1" thickTop="1" thickBot="1" x14ac:dyDescent="0.2">
      <c r="A158" s="4"/>
      <c r="B158" s="4"/>
      <c r="C158" s="4"/>
      <c r="D158" s="4"/>
      <c r="E158" s="45"/>
      <c r="F158" s="45"/>
      <c r="G158" s="45"/>
      <c r="H158" s="45"/>
      <c r="I158" s="77"/>
      <c r="J158" s="77"/>
      <c r="K158" s="4"/>
      <c r="L158" s="4"/>
      <c r="M158" s="4"/>
      <c r="N158" s="4"/>
      <c r="O158" s="46"/>
      <c r="P158" s="46"/>
      <c r="Q158" s="46"/>
      <c r="R158" s="46"/>
      <c r="S158" s="77"/>
      <c r="T158" s="77"/>
      <c r="U158" s="10"/>
      <c r="V158" s="100">
        <f t="shared" si="61"/>
        <v>22</v>
      </c>
      <c r="W158" s="120" t="str">
        <f>IF('申込一覧表（男子）'!$B$38=0,"",('申込一覧表（男子）'!$B$38))</f>
        <v/>
      </c>
      <c r="X158" s="101" t="str">
        <f t="shared" si="53"/>
        <v/>
      </c>
      <c r="Y158" s="102" t="str">
        <f t="shared" si="54"/>
        <v/>
      </c>
      <c r="Z158" s="102" t="str">
        <f t="shared" si="55"/>
        <v/>
      </c>
      <c r="AA158" s="103">
        <f t="shared" si="60"/>
        <v>0</v>
      </c>
      <c r="AB158" s="162" t="str">
        <f t="shared" si="56"/>
        <v/>
      </c>
      <c r="AC158" s="104" t="str">
        <f t="shared" si="57"/>
        <v/>
      </c>
      <c r="AD158" s="53"/>
      <c r="AE158" s="53"/>
      <c r="AF158" s="53"/>
      <c r="AG158" s="53"/>
      <c r="AH158" s="53"/>
      <c r="AI158" s="53"/>
      <c r="AJ158" s="166"/>
      <c r="AK158" s="53"/>
      <c r="AL158" s="166"/>
      <c r="AM158" s="53"/>
      <c r="AN158" s="8"/>
      <c r="AO158" s="8"/>
      <c r="AP158" s="8"/>
      <c r="AQ158" s="8"/>
      <c r="AR158" s="8"/>
      <c r="AS158" s="8"/>
      <c r="AT158" s="8"/>
      <c r="AU158" s="8"/>
      <c r="AV158" s="10"/>
      <c r="AW158" s="10"/>
      <c r="AX158" s="10"/>
      <c r="AY158" s="4" t="str">
        <f t="shared" si="58"/>
        <v/>
      </c>
      <c r="AZ158" s="4" t="str">
        <f t="shared" si="58"/>
        <v/>
      </c>
      <c r="BA158" s="4" t="str">
        <f t="shared" si="58"/>
        <v/>
      </c>
      <c r="BB158" s="4" t="str">
        <f t="shared" si="28"/>
        <v/>
      </c>
      <c r="BC158" s="4" t="str">
        <f>IF(CD158="○",COUNTIF($AN$17:CD158,"○"),"")</f>
        <v/>
      </c>
      <c r="BD158" s="4" t="str">
        <f>IF(CE158="○",COUNTIF($AO$17:CE158,"○"),"")</f>
        <v/>
      </c>
      <c r="BE158" s="4" t="str">
        <f>IF(CF158="○",COUNTIF($AP$17:CF158,"○"),"")</f>
        <v/>
      </c>
      <c r="BF158" s="4" t="str">
        <f>IF(CK158="○",COUNTIF($AU$17:CK158,"○"),"")</f>
        <v/>
      </c>
      <c r="BG158" s="77"/>
      <c r="BH158" s="77"/>
      <c r="BI158" s="4" t="str">
        <f t="shared" si="59"/>
        <v/>
      </c>
      <c r="BJ158" s="4" t="str">
        <f t="shared" si="59"/>
        <v/>
      </c>
      <c r="BK158" s="4" t="str">
        <f t="shared" si="59"/>
        <v/>
      </c>
      <c r="BL158" s="4" t="str">
        <f t="shared" si="29"/>
        <v/>
      </c>
      <c r="BM158" s="4" t="str">
        <f>IF(CL158="○",COUNTIF($AN$17:CL158,"○"),"")</f>
        <v/>
      </c>
      <c r="BN158" s="4" t="str">
        <f>IF(CM158="○",COUNTIF($AO$17:CM158,"○"),"")</f>
        <v/>
      </c>
      <c r="BO158" s="4" t="str">
        <f>IF(CN158="○",COUNTIF($AP$17:CN158,"○"),"")</f>
        <v/>
      </c>
      <c r="BP158" s="4" t="str">
        <f>IF(DI158="○",COUNTIF($AU$17:DI158,"○"),"")</f>
        <v/>
      </c>
      <c r="BQ158" s="77"/>
      <c r="BR158" s="77"/>
      <c r="BS158" s="4"/>
      <c r="BT158" s="10"/>
      <c r="BU158" s="10"/>
      <c r="BV158" s="10"/>
      <c r="BW158" s="10"/>
      <c r="BX158" s="10"/>
      <c r="BY158" s="18"/>
      <c r="BZ158" s="10"/>
      <c r="CA158" s="10"/>
      <c r="CB158" s="10"/>
      <c r="CC158" s="10"/>
      <c r="CD158" s="10"/>
      <c r="CE158" s="10"/>
      <c r="CF158" s="10"/>
    </row>
    <row r="159" spans="1:84" ht="21.95" customHeight="1" thickTop="1" thickBot="1" x14ac:dyDescent="0.2">
      <c r="A159" s="4"/>
      <c r="B159" s="4"/>
      <c r="C159" s="4"/>
      <c r="D159" s="4"/>
      <c r="E159" s="45"/>
      <c r="F159" s="45"/>
      <c r="G159" s="45"/>
      <c r="H159" s="45"/>
      <c r="I159" s="77"/>
      <c r="J159" s="77"/>
      <c r="K159" s="4"/>
      <c r="L159" s="4"/>
      <c r="M159" s="4"/>
      <c r="N159" s="4"/>
      <c r="O159" s="46"/>
      <c r="P159" s="46"/>
      <c r="Q159" s="46"/>
      <c r="R159" s="46"/>
      <c r="S159" s="77"/>
      <c r="T159" s="77"/>
      <c r="U159" s="10"/>
      <c r="V159" s="100">
        <f t="shared" si="61"/>
        <v>23</v>
      </c>
      <c r="W159" s="120" t="str">
        <f>IF('申込一覧表（男子）'!$B$39=0,"",('申込一覧表（男子）'!$B$39))</f>
        <v/>
      </c>
      <c r="X159" s="101" t="str">
        <f t="shared" si="53"/>
        <v/>
      </c>
      <c r="Y159" s="102" t="str">
        <f t="shared" si="54"/>
        <v/>
      </c>
      <c r="Z159" s="102" t="str">
        <f t="shared" si="55"/>
        <v/>
      </c>
      <c r="AA159" s="103">
        <f t="shared" si="60"/>
        <v>0</v>
      </c>
      <c r="AB159" s="162" t="str">
        <f t="shared" si="56"/>
        <v/>
      </c>
      <c r="AC159" s="104" t="str">
        <f t="shared" si="57"/>
        <v/>
      </c>
      <c r="AD159" s="53"/>
      <c r="AE159" s="53"/>
      <c r="AF159" s="53"/>
      <c r="AG159" s="53"/>
      <c r="AH159" s="53"/>
      <c r="AI159" s="53"/>
      <c r="AJ159" s="166"/>
      <c r="AK159" s="53"/>
      <c r="AL159" s="166"/>
      <c r="AM159" s="53"/>
      <c r="AN159" s="8"/>
      <c r="AO159" s="8"/>
      <c r="AP159" s="8"/>
      <c r="AQ159" s="8"/>
      <c r="AR159" s="8"/>
      <c r="AS159" s="8"/>
      <c r="AT159" s="8"/>
      <c r="AU159" s="8"/>
      <c r="AV159" s="10"/>
      <c r="AW159" s="10"/>
      <c r="AX159" s="10"/>
      <c r="AY159" s="4" t="str">
        <f t="shared" si="58"/>
        <v/>
      </c>
      <c r="AZ159" s="4" t="str">
        <f t="shared" si="58"/>
        <v/>
      </c>
      <c r="BA159" s="4" t="str">
        <f t="shared" si="58"/>
        <v/>
      </c>
      <c r="BB159" s="4" t="str">
        <f t="shared" si="58"/>
        <v/>
      </c>
      <c r="BC159" s="4" t="str">
        <f>IF(CD159="○",COUNTIF($AN$17:CD159,"○"),"")</f>
        <v/>
      </c>
      <c r="BD159" s="4" t="str">
        <f>IF(CE159="○",COUNTIF($AO$17:CE159,"○"),"")</f>
        <v/>
      </c>
      <c r="BE159" s="4" t="str">
        <f>IF(CF159="○",COUNTIF($AP$17:CF159,"○"),"")</f>
        <v/>
      </c>
      <c r="BF159" s="4" t="str">
        <f>IF(CK159="○",COUNTIF($AU$17:CK159,"○"),"")</f>
        <v/>
      </c>
      <c r="BG159" s="77"/>
      <c r="BH159" s="77"/>
      <c r="BI159" s="4" t="str">
        <f t="shared" si="59"/>
        <v/>
      </c>
      <c r="BJ159" s="4" t="str">
        <f t="shared" si="59"/>
        <v/>
      </c>
      <c r="BK159" s="4" t="str">
        <f t="shared" si="59"/>
        <v/>
      </c>
      <c r="BL159" s="4" t="str">
        <f t="shared" si="59"/>
        <v/>
      </c>
      <c r="BM159" s="4" t="str">
        <f>IF(CL159="○",COUNTIF($AN$17:CL159,"○"),"")</f>
        <v/>
      </c>
      <c r="BN159" s="4" t="str">
        <f>IF(CM159="○",COUNTIF($AO$17:CM159,"○"),"")</f>
        <v/>
      </c>
      <c r="BO159" s="4" t="str">
        <f>IF(CN159="○",COUNTIF($AP$17:CN159,"○"),"")</f>
        <v/>
      </c>
      <c r="BP159" s="4" t="str">
        <f>IF(DI159="○",COUNTIF($AU$17:DI159,"○"),"")</f>
        <v/>
      </c>
      <c r="BQ159" s="77"/>
      <c r="BR159" s="77"/>
      <c r="BS159" s="4"/>
      <c r="BT159" s="10"/>
      <c r="BU159" s="10"/>
      <c r="BV159" s="10"/>
      <c r="BW159" s="10"/>
      <c r="BX159" s="10"/>
      <c r="BY159" s="18"/>
      <c r="BZ159" s="10"/>
      <c r="CA159" s="10"/>
      <c r="CB159" s="10"/>
      <c r="CC159" s="10"/>
      <c r="CD159" s="10"/>
      <c r="CE159" s="10"/>
      <c r="CF159" s="10"/>
    </row>
    <row r="160" spans="1:84" ht="21.95" customHeight="1" thickTop="1" thickBot="1" x14ac:dyDescent="0.2">
      <c r="A160" s="4"/>
      <c r="B160" s="4"/>
      <c r="C160" s="4"/>
      <c r="D160" s="4"/>
      <c r="E160" s="45"/>
      <c r="F160" s="45"/>
      <c r="G160" s="45"/>
      <c r="H160" s="45"/>
      <c r="I160" s="77"/>
      <c r="J160" s="77"/>
      <c r="K160" s="4"/>
      <c r="L160" s="4"/>
      <c r="M160" s="4"/>
      <c r="N160" s="4"/>
      <c r="O160" s="46"/>
      <c r="P160" s="46"/>
      <c r="Q160" s="46"/>
      <c r="R160" s="46"/>
      <c r="S160" s="77"/>
      <c r="T160" s="77"/>
      <c r="U160" s="10"/>
      <c r="V160" s="100">
        <f t="shared" si="61"/>
        <v>24</v>
      </c>
      <c r="W160" s="120" t="str">
        <f>IF('申込一覧表（男子）'!$B$40=0,"",('申込一覧表（男子）'!$B$40))</f>
        <v/>
      </c>
      <c r="X160" s="101" t="str">
        <f t="shared" si="53"/>
        <v/>
      </c>
      <c r="Y160" s="102" t="str">
        <f t="shared" si="54"/>
        <v/>
      </c>
      <c r="Z160" s="102" t="str">
        <f t="shared" si="55"/>
        <v/>
      </c>
      <c r="AA160" s="103">
        <f t="shared" si="60"/>
        <v>0</v>
      </c>
      <c r="AB160" s="162" t="str">
        <f t="shared" si="56"/>
        <v/>
      </c>
      <c r="AC160" s="104" t="str">
        <f t="shared" si="57"/>
        <v/>
      </c>
      <c r="AD160" s="53"/>
      <c r="AE160" s="53"/>
      <c r="AF160" s="53"/>
      <c r="AG160" s="53"/>
      <c r="AH160" s="53"/>
      <c r="AI160" s="53"/>
      <c r="AJ160" s="166"/>
      <c r="AK160" s="53"/>
      <c r="AL160" s="166"/>
      <c r="AM160" s="53"/>
      <c r="AN160" s="8"/>
      <c r="AO160" s="8"/>
      <c r="AP160" s="8"/>
      <c r="AQ160" s="8"/>
      <c r="AR160" s="8"/>
      <c r="AS160" s="8"/>
      <c r="AT160" s="8"/>
      <c r="AU160" s="8"/>
      <c r="AV160" s="10"/>
      <c r="AW160" s="10"/>
      <c r="AX160" s="10"/>
      <c r="AY160" s="4" t="str">
        <f t="shared" si="58"/>
        <v/>
      </c>
      <c r="AZ160" s="4" t="str">
        <f t="shared" si="58"/>
        <v/>
      </c>
      <c r="BA160" s="4" t="str">
        <f t="shared" si="58"/>
        <v/>
      </c>
      <c r="BB160" s="4" t="str">
        <f t="shared" si="58"/>
        <v/>
      </c>
      <c r="BC160" s="4" t="str">
        <f>IF(CD160="○",COUNTIF($AN$17:CD160,"○"),"")</f>
        <v/>
      </c>
      <c r="BD160" s="4" t="str">
        <f>IF(CE160="○",COUNTIF($AO$17:CE160,"○"),"")</f>
        <v/>
      </c>
      <c r="BE160" s="4" t="str">
        <f>IF(CF160="○",COUNTIF($AP$17:CF160,"○"),"")</f>
        <v/>
      </c>
      <c r="BF160" s="4" t="str">
        <f>IF(CK160="○",COUNTIF($AU$17:CK160,"○"),"")</f>
        <v/>
      </c>
      <c r="BG160" s="77"/>
      <c r="BH160" s="77"/>
      <c r="BI160" s="4" t="str">
        <f t="shared" si="59"/>
        <v/>
      </c>
      <c r="BJ160" s="4" t="str">
        <f t="shared" si="59"/>
        <v/>
      </c>
      <c r="BK160" s="4" t="str">
        <f t="shared" si="59"/>
        <v/>
      </c>
      <c r="BL160" s="4" t="str">
        <f t="shared" si="59"/>
        <v/>
      </c>
      <c r="BM160" s="4" t="str">
        <f>IF(CL160="○",COUNTIF($AN$17:CL160,"○"),"")</f>
        <v/>
      </c>
      <c r="BN160" s="4" t="str">
        <f>IF(CM160="○",COUNTIF($AO$17:CM160,"○"),"")</f>
        <v/>
      </c>
      <c r="BO160" s="4" t="str">
        <f>IF(CN160="○",COUNTIF($AP$17:CN160,"○"),"")</f>
        <v/>
      </c>
      <c r="BP160" s="4" t="str">
        <f>IF(DI160="○",COUNTIF($AU$17:DI160,"○"),"")</f>
        <v/>
      </c>
      <c r="BQ160" s="77"/>
      <c r="BR160" s="77"/>
      <c r="BS160" s="4"/>
      <c r="BT160" s="10"/>
      <c r="BU160" s="10"/>
      <c r="BV160" s="10"/>
      <c r="BW160" s="10"/>
      <c r="BX160" s="10"/>
      <c r="BY160" s="37"/>
      <c r="BZ160" s="10"/>
      <c r="CA160" s="10"/>
      <c r="CB160" s="10"/>
      <c r="CC160" s="10"/>
      <c r="CD160" s="10"/>
      <c r="CE160" s="10"/>
      <c r="CF160" s="10"/>
    </row>
    <row r="161" spans="1:84" ht="21.95" customHeight="1" thickTop="1" thickBot="1" x14ac:dyDescent="0.2">
      <c r="A161" s="4"/>
      <c r="B161" s="4"/>
      <c r="C161" s="4"/>
      <c r="D161" s="4"/>
      <c r="E161" s="45"/>
      <c r="F161" s="45"/>
      <c r="G161" s="45"/>
      <c r="H161" s="45"/>
      <c r="I161" s="77"/>
      <c r="J161" s="77"/>
      <c r="K161" s="4"/>
      <c r="L161" s="4"/>
      <c r="M161" s="4"/>
      <c r="N161" s="4"/>
      <c r="O161" s="46"/>
      <c r="P161" s="46"/>
      <c r="Q161" s="46"/>
      <c r="R161" s="46"/>
      <c r="S161" s="77"/>
      <c r="T161" s="77"/>
      <c r="U161" s="10"/>
      <c r="V161" s="100">
        <f t="shared" si="61"/>
        <v>25</v>
      </c>
      <c r="W161" s="120" t="str">
        <f>IF('申込一覧表（男子）'!$B$41=0,"",('申込一覧表（男子）'!$B$41))</f>
        <v/>
      </c>
      <c r="X161" s="101" t="str">
        <f t="shared" si="53"/>
        <v/>
      </c>
      <c r="Y161" s="102" t="str">
        <f t="shared" si="54"/>
        <v/>
      </c>
      <c r="Z161" s="102" t="str">
        <f t="shared" si="55"/>
        <v/>
      </c>
      <c r="AA161" s="103">
        <f t="shared" si="60"/>
        <v>0</v>
      </c>
      <c r="AB161" s="162" t="str">
        <f t="shared" si="56"/>
        <v/>
      </c>
      <c r="AC161" s="104" t="str">
        <f t="shared" si="57"/>
        <v/>
      </c>
      <c r="AD161" s="53"/>
      <c r="AE161" s="53"/>
      <c r="AF161" s="53"/>
      <c r="AG161" s="53"/>
      <c r="AH161" s="53"/>
      <c r="AI161" s="53"/>
      <c r="AJ161" s="166"/>
      <c r="AK161" s="53"/>
      <c r="AL161" s="166"/>
      <c r="AM161" s="53"/>
      <c r="AN161" s="8"/>
      <c r="AO161" s="8"/>
      <c r="AP161" s="8"/>
      <c r="AQ161" s="8"/>
      <c r="AR161" s="8"/>
      <c r="AS161" s="8"/>
      <c r="AT161" s="8"/>
      <c r="AU161" s="8"/>
      <c r="AV161" s="10"/>
      <c r="AW161" s="10"/>
      <c r="AX161" s="10"/>
      <c r="AY161" s="4" t="str">
        <f t="shared" si="58"/>
        <v/>
      </c>
      <c r="AZ161" s="4" t="str">
        <f t="shared" si="58"/>
        <v/>
      </c>
      <c r="BA161" s="4" t="str">
        <f t="shared" si="58"/>
        <v/>
      </c>
      <c r="BB161" s="4" t="str">
        <f t="shared" si="58"/>
        <v/>
      </c>
      <c r="BC161" s="4" t="str">
        <f>IF(CD161="○",COUNTIF($AN$17:CD161,"○"),"")</f>
        <v/>
      </c>
      <c r="BD161" s="4" t="str">
        <f>IF(CE161="○",COUNTIF($AO$17:CE161,"○"),"")</f>
        <v/>
      </c>
      <c r="BE161" s="4" t="str">
        <f>IF(CF161="○",COUNTIF($AP$17:CF161,"○"),"")</f>
        <v/>
      </c>
      <c r="BF161" s="4" t="str">
        <f>IF(CK161="○",COUNTIF($AU$17:CK161,"○"),"")</f>
        <v/>
      </c>
      <c r="BG161" s="77"/>
      <c r="BH161" s="77"/>
      <c r="BI161" s="4" t="str">
        <f t="shared" si="59"/>
        <v/>
      </c>
      <c r="BJ161" s="4" t="str">
        <f t="shared" si="59"/>
        <v/>
      </c>
      <c r="BK161" s="4" t="str">
        <f t="shared" si="59"/>
        <v/>
      </c>
      <c r="BL161" s="4" t="str">
        <f t="shared" si="59"/>
        <v/>
      </c>
      <c r="BM161" s="4" t="str">
        <f>IF(CL161="○",COUNTIF($AN$17:CL161,"○"),"")</f>
        <v/>
      </c>
      <c r="BN161" s="4" t="str">
        <f>IF(CM161="○",COUNTIF($AO$17:CM161,"○"),"")</f>
        <v/>
      </c>
      <c r="BO161" s="4" t="str">
        <f>IF(CN161="○",COUNTIF($AP$17:CN161,"○"),"")</f>
        <v/>
      </c>
      <c r="BP161" s="4" t="str">
        <f>IF(DI161="○",COUNTIF($AU$17:DI161,"○"),"")</f>
        <v/>
      </c>
      <c r="BQ161" s="77"/>
      <c r="BR161" s="77"/>
      <c r="BS161" s="4"/>
      <c r="BT161" s="10"/>
      <c r="BU161" s="10"/>
      <c r="BV161" s="10"/>
      <c r="BW161" s="10"/>
      <c r="BX161" s="10"/>
      <c r="BY161" s="18"/>
      <c r="BZ161" s="10"/>
      <c r="CA161" s="10"/>
      <c r="CB161" s="10"/>
      <c r="CC161" s="10"/>
      <c r="CD161" s="10"/>
      <c r="CE161" s="10"/>
      <c r="CF161" s="10"/>
    </row>
    <row r="162" spans="1:84" ht="21.95" customHeight="1" thickTop="1" thickBot="1" x14ac:dyDescent="0.2">
      <c r="A162" s="4"/>
      <c r="B162" s="4"/>
      <c r="C162" s="4"/>
      <c r="D162" s="4"/>
      <c r="E162" s="45"/>
      <c r="F162" s="45"/>
      <c r="G162" s="45"/>
      <c r="H162" s="45"/>
      <c r="I162" s="77"/>
      <c r="J162" s="77"/>
      <c r="K162" s="4"/>
      <c r="L162" s="4"/>
      <c r="M162" s="4"/>
      <c r="N162" s="4"/>
      <c r="O162" s="46"/>
      <c r="P162" s="46"/>
      <c r="Q162" s="46"/>
      <c r="R162" s="46"/>
      <c r="S162" s="77"/>
      <c r="T162" s="77"/>
      <c r="U162" s="10"/>
      <c r="V162" s="100">
        <f t="shared" si="61"/>
        <v>26</v>
      </c>
      <c r="W162" s="120" t="str">
        <f>IF('申込一覧表（男子）'!$B$42=0,"",('申込一覧表（男子）'!$B$42))</f>
        <v/>
      </c>
      <c r="X162" s="101" t="str">
        <f t="shared" si="53"/>
        <v/>
      </c>
      <c r="Y162" s="102" t="str">
        <f t="shared" si="54"/>
        <v/>
      </c>
      <c r="Z162" s="102" t="str">
        <f t="shared" si="55"/>
        <v/>
      </c>
      <c r="AA162" s="103">
        <f t="shared" si="60"/>
        <v>0</v>
      </c>
      <c r="AB162" s="162" t="str">
        <f t="shared" si="56"/>
        <v/>
      </c>
      <c r="AC162" s="104" t="str">
        <f t="shared" si="57"/>
        <v/>
      </c>
      <c r="AD162" s="53"/>
      <c r="AE162" s="53"/>
      <c r="AF162" s="53"/>
      <c r="AG162" s="53"/>
      <c r="AH162" s="53"/>
      <c r="AI162" s="53"/>
      <c r="AJ162" s="166"/>
      <c r="AK162" s="53"/>
      <c r="AL162" s="166"/>
      <c r="AM162" s="53"/>
      <c r="AN162" s="8"/>
      <c r="AO162" s="8"/>
      <c r="AP162" s="8"/>
      <c r="AQ162" s="8"/>
      <c r="AR162" s="8"/>
      <c r="AS162" s="8"/>
      <c r="AT162" s="8"/>
      <c r="AU162" s="8"/>
      <c r="AV162" s="10"/>
      <c r="AW162" s="10"/>
      <c r="AX162" s="10"/>
      <c r="AY162" s="4" t="str">
        <f t="shared" si="58"/>
        <v/>
      </c>
      <c r="AZ162" s="4" t="str">
        <f t="shared" si="58"/>
        <v/>
      </c>
      <c r="BA162" s="4" t="str">
        <f t="shared" si="58"/>
        <v/>
      </c>
      <c r="BB162" s="4" t="str">
        <f t="shared" si="58"/>
        <v/>
      </c>
      <c r="BC162" s="4" t="str">
        <f>IF(CD162="○",COUNTIF($AN$17:CD162,"○"),"")</f>
        <v/>
      </c>
      <c r="BD162" s="4" t="str">
        <f>IF(CE162="○",COUNTIF($AO$17:CE162,"○"),"")</f>
        <v/>
      </c>
      <c r="BE162" s="4" t="str">
        <f>IF(CF162="○",COUNTIF($AP$17:CF162,"○"),"")</f>
        <v/>
      </c>
      <c r="BF162" s="4" t="str">
        <f>IF(CK162="○",COUNTIF($AU$17:CK162,"○"),"")</f>
        <v/>
      </c>
      <c r="BG162" s="77"/>
      <c r="BH162" s="77"/>
      <c r="BI162" s="4" t="str">
        <f t="shared" si="59"/>
        <v/>
      </c>
      <c r="BJ162" s="4" t="str">
        <f t="shared" si="59"/>
        <v/>
      </c>
      <c r="BK162" s="4" t="str">
        <f t="shared" si="59"/>
        <v/>
      </c>
      <c r="BL162" s="4" t="str">
        <f t="shared" si="59"/>
        <v/>
      </c>
      <c r="BM162" s="4" t="str">
        <f>IF(CL162="○",COUNTIF($AN$17:CL162,"○"),"")</f>
        <v/>
      </c>
      <c r="BN162" s="4" t="str">
        <f>IF(CM162="○",COUNTIF($AO$17:CM162,"○"),"")</f>
        <v/>
      </c>
      <c r="BO162" s="4" t="str">
        <f>IF(CN162="○",COUNTIF($AP$17:CN162,"○"),"")</f>
        <v/>
      </c>
      <c r="BP162" s="4" t="str">
        <f>IF(DI162="○",COUNTIF($AU$17:DI162,"○"),"")</f>
        <v/>
      </c>
      <c r="BQ162" s="77"/>
      <c r="BR162" s="77"/>
      <c r="BS162" s="4"/>
      <c r="BT162" s="10"/>
      <c r="BU162" s="10"/>
      <c r="BV162" s="24"/>
      <c r="BW162" s="10"/>
      <c r="BX162" s="10"/>
      <c r="BY162" s="26"/>
      <c r="BZ162" s="4"/>
      <c r="CA162" s="4"/>
      <c r="CB162" s="10"/>
      <c r="CC162" s="10"/>
      <c r="CD162" s="10"/>
      <c r="CE162" s="24"/>
      <c r="CF162" s="10"/>
    </row>
    <row r="163" spans="1:84" ht="21.95" customHeight="1" thickTop="1" thickBot="1" x14ac:dyDescent="0.2">
      <c r="A163" s="4"/>
      <c r="B163" s="4"/>
      <c r="C163" s="4"/>
      <c r="D163" s="4"/>
      <c r="E163" s="45"/>
      <c r="F163" s="45"/>
      <c r="G163" s="45"/>
      <c r="H163" s="45"/>
      <c r="I163" s="77"/>
      <c r="J163" s="77"/>
      <c r="K163" s="4"/>
      <c r="L163" s="4"/>
      <c r="M163" s="4"/>
      <c r="N163" s="4"/>
      <c r="O163" s="46"/>
      <c r="P163" s="46"/>
      <c r="Q163" s="46"/>
      <c r="R163" s="46"/>
      <c r="S163" s="77"/>
      <c r="T163" s="77"/>
      <c r="U163" s="10"/>
      <c r="V163" s="100">
        <f t="shared" si="61"/>
        <v>27</v>
      </c>
      <c r="W163" s="120" t="str">
        <f>IF('申込一覧表（男子）'!$B$43=0,"",('申込一覧表（男子）'!$B$43))</f>
        <v/>
      </c>
      <c r="X163" s="101" t="str">
        <f t="shared" si="53"/>
        <v/>
      </c>
      <c r="Y163" s="102" t="str">
        <f t="shared" si="54"/>
        <v/>
      </c>
      <c r="Z163" s="102" t="str">
        <f t="shared" si="55"/>
        <v/>
      </c>
      <c r="AA163" s="103">
        <f t="shared" si="60"/>
        <v>0</v>
      </c>
      <c r="AB163" s="162" t="str">
        <f t="shared" si="56"/>
        <v/>
      </c>
      <c r="AC163" s="104" t="str">
        <f t="shared" si="57"/>
        <v/>
      </c>
      <c r="AD163" s="53"/>
      <c r="AE163" s="53"/>
      <c r="AF163" s="53"/>
      <c r="AG163" s="53"/>
      <c r="AH163" s="53"/>
      <c r="AI163" s="53"/>
      <c r="AJ163" s="166"/>
      <c r="AK163" s="53"/>
      <c r="AL163" s="166"/>
      <c r="AM163" s="53"/>
      <c r="AN163" s="8"/>
      <c r="AO163" s="8"/>
      <c r="AP163" s="8"/>
      <c r="AQ163" s="8"/>
      <c r="AR163" s="8"/>
      <c r="AS163" s="8"/>
      <c r="AT163" s="8"/>
      <c r="AU163" s="8"/>
      <c r="AV163" s="10"/>
      <c r="AW163" s="10"/>
      <c r="AX163" s="10"/>
      <c r="AY163" s="4" t="str">
        <f t="shared" si="58"/>
        <v/>
      </c>
      <c r="AZ163" s="4" t="str">
        <f t="shared" si="58"/>
        <v/>
      </c>
      <c r="BA163" s="4" t="str">
        <f t="shared" si="58"/>
        <v/>
      </c>
      <c r="BB163" s="4" t="str">
        <f t="shared" si="58"/>
        <v/>
      </c>
      <c r="BC163" s="4" t="str">
        <f>IF(CD163="○",COUNTIF($AN$17:CD163,"○"),"")</f>
        <v/>
      </c>
      <c r="BD163" s="4" t="str">
        <f>IF(CE163="○",COUNTIF($AO$17:CE163,"○"),"")</f>
        <v/>
      </c>
      <c r="BE163" s="4" t="str">
        <f>IF(CF163="○",COUNTIF($AP$17:CF163,"○"),"")</f>
        <v/>
      </c>
      <c r="BF163" s="4" t="str">
        <f>IF(CK163="○",COUNTIF($AU$17:CK163,"○"),"")</f>
        <v/>
      </c>
      <c r="BG163" s="77"/>
      <c r="BH163" s="77"/>
      <c r="BI163" s="4" t="str">
        <f t="shared" si="59"/>
        <v/>
      </c>
      <c r="BJ163" s="4" t="str">
        <f t="shared" si="59"/>
        <v/>
      </c>
      <c r="BK163" s="4" t="str">
        <f t="shared" si="59"/>
        <v/>
      </c>
      <c r="BL163" s="4" t="str">
        <f t="shared" si="59"/>
        <v/>
      </c>
      <c r="BM163" s="4" t="str">
        <f>IF(CL163="○",COUNTIF($AN$17:CL163,"○"),"")</f>
        <v/>
      </c>
      <c r="BN163" s="4" t="str">
        <f>IF(CM163="○",COUNTIF($AO$17:CM163,"○"),"")</f>
        <v/>
      </c>
      <c r="BO163" s="4" t="str">
        <f>IF(CN163="○",COUNTIF($AP$17:CN163,"○"),"")</f>
        <v/>
      </c>
      <c r="BP163" s="4" t="str">
        <f>IF(DI163="○",COUNTIF($AU$17:DI163,"○"),"")</f>
        <v/>
      </c>
      <c r="BQ163" s="77"/>
      <c r="BR163" s="77"/>
      <c r="BS163" s="4"/>
      <c r="BT163" s="10"/>
      <c r="BU163" s="10"/>
      <c r="BV163" s="10"/>
      <c r="BW163" s="10"/>
      <c r="BX163" s="10"/>
      <c r="BY163" s="26"/>
      <c r="BZ163" s="4"/>
      <c r="CA163" s="4"/>
      <c r="CB163" s="10"/>
      <c r="CC163" s="10"/>
      <c r="CD163" s="10"/>
      <c r="CE163" s="10"/>
      <c r="CF163" s="10"/>
    </row>
    <row r="164" spans="1:84" ht="21.95" customHeight="1" thickTop="1" thickBot="1" x14ac:dyDescent="0.2">
      <c r="A164" s="4"/>
      <c r="B164" s="4"/>
      <c r="C164" s="4"/>
      <c r="D164" s="4"/>
      <c r="E164" s="45"/>
      <c r="F164" s="45"/>
      <c r="G164" s="45"/>
      <c r="H164" s="45"/>
      <c r="I164" s="77"/>
      <c r="J164" s="77"/>
      <c r="K164" s="4"/>
      <c r="L164" s="4"/>
      <c r="M164" s="4"/>
      <c r="N164" s="4"/>
      <c r="O164" s="46"/>
      <c r="P164" s="46"/>
      <c r="Q164" s="46"/>
      <c r="R164" s="46"/>
      <c r="S164" s="77"/>
      <c r="T164" s="77"/>
      <c r="U164" s="10"/>
      <c r="V164" s="100">
        <f t="shared" si="61"/>
        <v>28</v>
      </c>
      <c r="W164" s="120" t="str">
        <f>IF('申込一覧表（男子）'!$B$44=0,"",('申込一覧表（男子）'!$B$44))</f>
        <v/>
      </c>
      <c r="X164" s="101" t="str">
        <f t="shared" si="53"/>
        <v/>
      </c>
      <c r="Y164" s="102" t="str">
        <f t="shared" si="54"/>
        <v/>
      </c>
      <c r="Z164" s="102" t="str">
        <f t="shared" si="55"/>
        <v/>
      </c>
      <c r="AA164" s="103">
        <f t="shared" si="60"/>
        <v>0</v>
      </c>
      <c r="AB164" s="162" t="str">
        <f t="shared" si="56"/>
        <v/>
      </c>
      <c r="AC164" s="104" t="str">
        <f t="shared" si="57"/>
        <v/>
      </c>
      <c r="AD164" s="53"/>
      <c r="AE164" s="53"/>
      <c r="AF164" s="53"/>
      <c r="AG164" s="53"/>
      <c r="AH164" s="53"/>
      <c r="AI164" s="53"/>
      <c r="AJ164" s="166"/>
      <c r="AK164" s="53"/>
      <c r="AL164" s="166"/>
      <c r="AM164" s="53"/>
      <c r="AN164" s="8"/>
      <c r="AO164" s="8"/>
      <c r="AP164" s="8"/>
      <c r="AQ164" s="8"/>
      <c r="AR164" s="8"/>
      <c r="AS164" s="8"/>
      <c r="AT164" s="8"/>
      <c r="AU164" s="8"/>
      <c r="AV164" s="10"/>
      <c r="AW164" s="10"/>
      <c r="AX164" s="10"/>
      <c r="AY164" s="4" t="str">
        <f t="shared" si="58"/>
        <v/>
      </c>
      <c r="AZ164" s="4" t="str">
        <f t="shared" si="58"/>
        <v/>
      </c>
      <c r="BA164" s="4" t="str">
        <f t="shared" si="58"/>
        <v/>
      </c>
      <c r="BB164" s="4" t="str">
        <f t="shared" si="58"/>
        <v/>
      </c>
      <c r="BC164" s="4" t="str">
        <f>IF(CD164="○",COUNTIF($AN$17:CD164,"○"),"")</f>
        <v/>
      </c>
      <c r="BD164" s="4" t="str">
        <f>IF(CE164="○",COUNTIF($AO$17:CE164,"○"),"")</f>
        <v/>
      </c>
      <c r="BE164" s="4" t="str">
        <f>IF(CF164="○",COUNTIF($AP$17:CF164,"○"),"")</f>
        <v/>
      </c>
      <c r="BF164" s="4" t="str">
        <f>IF(CK164="○",COUNTIF($AU$17:CK164,"○"),"")</f>
        <v/>
      </c>
      <c r="BG164" s="77"/>
      <c r="BH164" s="77"/>
      <c r="BI164" s="4" t="str">
        <f t="shared" si="59"/>
        <v/>
      </c>
      <c r="BJ164" s="4" t="str">
        <f t="shared" si="59"/>
        <v/>
      </c>
      <c r="BK164" s="4" t="str">
        <f t="shared" si="59"/>
        <v/>
      </c>
      <c r="BL164" s="4" t="str">
        <f t="shared" si="59"/>
        <v/>
      </c>
      <c r="BM164" s="4" t="str">
        <f>IF(CL164="○",COUNTIF($AN$17:CL164,"○"),"")</f>
        <v/>
      </c>
      <c r="BN164" s="4" t="str">
        <f>IF(CM164="○",COUNTIF($AO$17:CM164,"○"),"")</f>
        <v/>
      </c>
      <c r="BO164" s="4" t="str">
        <f>IF(CN164="○",COUNTIF($AP$17:CN164,"○"),"")</f>
        <v/>
      </c>
      <c r="BP164" s="4" t="str">
        <f>IF(DI164="○",COUNTIF($AU$17:DI164,"○"),"")</f>
        <v/>
      </c>
      <c r="BQ164" s="77"/>
      <c r="BR164" s="77"/>
      <c r="BS164" s="4"/>
      <c r="BT164" s="10"/>
      <c r="BU164" s="10"/>
      <c r="BV164" s="10"/>
      <c r="BW164" s="10"/>
      <c r="BX164" s="10"/>
      <c r="BY164" s="26"/>
      <c r="BZ164" s="4"/>
      <c r="CA164" s="4"/>
      <c r="CB164" s="10"/>
      <c r="CC164" s="10"/>
      <c r="CD164" s="10"/>
      <c r="CE164" s="10"/>
      <c r="CF164" s="10"/>
    </row>
    <row r="165" spans="1:84" ht="21.95" customHeight="1" thickTop="1" thickBot="1" x14ac:dyDescent="0.2">
      <c r="A165" s="4"/>
      <c r="B165" s="4"/>
      <c r="C165" s="4"/>
      <c r="D165" s="4"/>
      <c r="E165" s="45"/>
      <c r="F165" s="45"/>
      <c r="G165" s="45"/>
      <c r="H165" s="45"/>
      <c r="I165" s="77"/>
      <c r="J165" s="77"/>
      <c r="K165" s="4"/>
      <c r="L165" s="4"/>
      <c r="M165" s="4"/>
      <c r="N165" s="4"/>
      <c r="O165" s="46"/>
      <c r="P165" s="46"/>
      <c r="Q165" s="46"/>
      <c r="R165" s="46"/>
      <c r="S165" s="77"/>
      <c r="T165" s="77"/>
      <c r="U165" s="10"/>
      <c r="V165" s="100">
        <f t="shared" si="61"/>
        <v>29</v>
      </c>
      <c r="W165" s="120" t="str">
        <f>IF('申込一覧表（男子）'!$B$45=0,"",('申込一覧表（男子）'!$B$45))</f>
        <v/>
      </c>
      <c r="X165" s="101" t="str">
        <f t="shared" si="53"/>
        <v/>
      </c>
      <c r="Y165" s="102" t="str">
        <f t="shared" si="54"/>
        <v/>
      </c>
      <c r="Z165" s="102" t="str">
        <f t="shared" si="55"/>
        <v/>
      </c>
      <c r="AA165" s="103">
        <f t="shared" si="60"/>
        <v>0</v>
      </c>
      <c r="AB165" s="162" t="str">
        <f t="shared" si="56"/>
        <v/>
      </c>
      <c r="AC165" s="104" t="str">
        <f t="shared" si="57"/>
        <v/>
      </c>
      <c r="AD165" s="53"/>
      <c r="AE165" s="53"/>
      <c r="AF165" s="53"/>
      <c r="AG165" s="53"/>
      <c r="AH165" s="53"/>
      <c r="AI165" s="53"/>
      <c r="AJ165" s="166"/>
      <c r="AK165" s="53"/>
      <c r="AL165" s="166"/>
      <c r="AM165" s="53"/>
      <c r="AN165" s="8"/>
      <c r="AO165" s="8"/>
      <c r="AP165" s="8"/>
      <c r="AQ165" s="8"/>
      <c r="AR165" s="8"/>
      <c r="AS165" s="8"/>
      <c r="AT165" s="8"/>
      <c r="AU165" s="8"/>
      <c r="AV165" s="10"/>
      <c r="AW165" s="10"/>
      <c r="AX165" s="10"/>
      <c r="AY165" s="4" t="str">
        <f t="shared" si="58"/>
        <v/>
      </c>
      <c r="AZ165" s="4" t="str">
        <f t="shared" si="58"/>
        <v/>
      </c>
      <c r="BA165" s="4" t="str">
        <f t="shared" si="58"/>
        <v/>
      </c>
      <c r="BB165" s="4" t="str">
        <f t="shared" si="58"/>
        <v/>
      </c>
      <c r="BC165" s="4" t="str">
        <f>IF(CD165="○",COUNTIF($AN$17:CD165,"○"),"")</f>
        <v/>
      </c>
      <c r="BD165" s="4" t="str">
        <f>IF(CE165="○",COUNTIF($AO$17:CE165,"○"),"")</f>
        <v/>
      </c>
      <c r="BE165" s="4" t="str">
        <f>IF(CF165="○",COUNTIF($AP$17:CF165,"○"),"")</f>
        <v/>
      </c>
      <c r="BF165" s="4" t="str">
        <f>IF(CK165="○",COUNTIF($AU$17:CK165,"○"),"")</f>
        <v/>
      </c>
      <c r="BG165" s="77"/>
      <c r="BH165" s="77"/>
      <c r="BI165" s="4" t="str">
        <f t="shared" si="59"/>
        <v/>
      </c>
      <c r="BJ165" s="4" t="str">
        <f t="shared" si="59"/>
        <v/>
      </c>
      <c r="BK165" s="4" t="str">
        <f t="shared" si="59"/>
        <v/>
      </c>
      <c r="BL165" s="4" t="str">
        <f t="shared" si="59"/>
        <v/>
      </c>
      <c r="BM165" s="4" t="str">
        <f>IF(CL165="○",COUNTIF($AN$17:CL165,"○"),"")</f>
        <v/>
      </c>
      <c r="BN165" s="4" t="str">
        <f>IF(CM165="○",COUNTIF($AO$17:CM165,"○"),"")</f>
        <v/>
      </c>
      <c r="BO165" s="4" t="str">
        <f>IF(CN165="○",COUNTIF($AP$17:CN165,"○"),"")</f>
        <v/>
      </c>
      <c r="BP165" s="4" t="str">
        <f>IF(DI165="○",COUNTIF($AU$17:DI165,"○"),"")</f>
        <v/>
      </c>
      <c r="BQ165" s="77"/>
      <c r="BR165" s="77"/>
      <c r="BS165" s="4"/>
      <c r="BT165" s="10"/>
      <c r="BU165" s="10"/>
      <c r="BV165" s="10"/>
      <c r="BW165" s="10"/>
      <c r="BX165" s="10"/>
      <c r="BY165" s="26"/>
      <c r="BZ165" s="4"/>
      <c r="CA165" s="4"/>
      <c r="CB165" s="10"/>
      <c r="CC165" s="10"/>
      <c r="CD165" s="10"/>
      <c r="CE165" s="10"/>
      <c r="CF165" s="10"/>
    </row>
    <row r="166" spans="1:84" ht="21.95" customHeight="1" thickTop="1" thickBot="1" x14ac:dyDescent="0.2">
      <c r="A166" s="4"/>
      <c r="B166" s="4"/>
      <c r="C166" s="4"/>
      <c r="D166" s="4"/>
      <c r="E166" s="45"/>
      <c r="F166" s="45"/>
      <c r="G166" s="45"/>
      <c r="H166" s="45"/>
      <c r="I166" s="77"/>
      <c r="J166" s="77"/>
      <c r="K166" s="4"/>
      <c r="L166" s="4"/>
      <c r="M166" s="4"/>
      <c r="N166" s="4"/>
      <c r="O166" s="46"/>
      <c r="P166" s="46"/>
      <c r="Q166" s="46"/>
      <c r="R166" s="46"/>
      <c r="S166" s="77"/>
      <c r="T166" s="77"/>
      <c r="U166" s="10"/>
      <c r="V166" s="100">
        <f t="shared" si="61"/>
        <v>30</v>
      </c>
      <c r="W166" s="120" t="str">
        <f>IF('申込一覧表（男子）'!$B$46=0,"",('申込一覧表（男子）'!$B$46))</f>
        <v/>
      </c>
      <c r="X166" s="101" t="str">
        <f t="shared" si="53"/>
        <v/>
      </c>
      <c r="Y166" s="102" t="str">
        <f t="shared" si="54"/>
        <v/>
      </c>
      <c r="Z166" s="102" t="str">
        <f t="shared" si="55"/>
        <v/>
      </c>
      <c r="AA166" s="103">
        <f t="shared" si="60"/>
        <v>0</v>
      </c>
      <c r="AB166" s="162" t="str">
        <f t="shared" si="56"/>
        <v/>
      </c>
      <c r="AC166" s="104" t="str">
        <f t="shared" si="57"/>
        <v/>
      </c>
      <c r="AD166" s="53"/>
      <c r="AE166" s="53"/>
      <c r="AF166" s="53"/>
      <c r="AG166" s="53"/>
      <c r="AH166" s="53"/>
      <c r="AI166" s="53"/>
      <c r="AJ166" s="166"/>
      <c r="AK166" s="53"/>
      <c r="AL166" s="166"/>
      <c r="AM166" s="53"/>
      <c r="AN166" s="8"/>
      <c r="AO166" s="8"/>
      <c r="AP166" s="8"/>
      <c r="AQ166" s="8"/>
      <c r="AR166" s="8"/>
      <c r="AS166" s="8"/>
      <c r="AT166" s="8"/>
      <c r="AU166" s="8"/>
      <c r="AV166" s="10"/>
      <c r="AW166" s="10"/>
      <c r="AX166" s="10"/>
      <c r="AY166" s="4" t="str">
        <f t="shared" si="58"/>
        <v/>
      </c>
      <c r="AZ166" s="4" t="str">
        <f t="shared" si="58"/>
        <v/>
      </c>
      <c r="BA166" s="4" t="str">
        <f t="shared" si="58"/>
        <v/>
      </c>
      <c r="BB166" s="4" t="str">
        <f t="shared" si="58"/>
        <v/>
      </c>
      <c r="BC166" s="4" t="str">
        <f>IF(CD166="○",COUNTIF($AN$17:CD166,"○"),"")</f>
        <v/>
      </c>
      <c r="BD166" s="4" t="str">
        <f>IF(CE166="○",COUNTIF($AO$17:CE166,"○"),"")</f>
        <v/>
      </c>
      <c r="BE166" s="4" t="str">
        <f>IF(CF166="○",COUNTIF($AP$17:CF166,"○"),"")</f>
        <v/>
      </c>
      <c r="BF166" s="4" t="str">
        <f>IF(CK166="○",COUNTIF($AU$17:CK166,"○"),"")</f>
        <v/>
      </c>
      <c r="BG166" s="77"/>
      <c r="BH166" s="77"/>
      <c r="BI166" s="4" t="str">
        <f t="shared" si="59"/>
        <v/>
      </c>
      <c r="BJ166" s="4" t="str">
        <f t="shared" si="59"/>
        <v/>
      </c>
      <c r="BK166" s="4" t="str">
        <f t="shared" si="59"/>
        <v/>
      </c>
      <c r="BL166" s="4" t="str">
        <f t="shared" si="59"/>
        <v/>
      </c>
      <c r="BM166" s="4" t="str">
        <f>IF(CL166="○",COUNTIF($AN$17:CL166,"○"),"")</f>
        <v/>
      </c>
      <c r="BN166" s="4" t="str">
        <f>IF(CM166="○",COUNTIF($AO$17:CM166,"○"),"")</f>
        <v/>
      </c>
      <c r="BO166" s="4" t="str">
        <f>IF(CN166="○",COUNTIF($AP$17:CN166,"○"),"")</f>
        <v/>
      </c>
      <c r="BP166" s="4" t="str">
        <f>IF(DI166="○",COUNTIF($AU$17:DI166,"○"),"")</f>
        <v/>
      </c>
      <c r="BQ166" s="77"/>
      <c r="BR166" s="77"/>
      <c r="BS166" s="4"/>
      <c r="BT166" s="10"/>
      <c r="BU166" s="10"/>
      <c r="BV166" s="24"/>
      <c r="BW166" s="10"/>
      <c r="BX166" s="10"/>
      <c r="BY166" s="26"/>
      <c r="BZ166" s="4"/>
      <c r="CA166" s="4"/>
      <c r="CB166" s="10"/>
      <c r="CC166" s="10"/>
      <c r="CD166" s="10"/>
      <c r="CE166" s="24"/>
      <c r="CF166" s="10"/>
    </row>
    <row r="167" spans="1:84" ht="21.95" customHeight="1" thickTop="1" thickBot="1" x14ac:dyDescent="0.2">
      <c r="A167" s="4"/>
      <c r="B167" s="4"/>
      <c r="C167" s="4"/>
      <c r="D167" s="4"/>
      <c r="E167" s="45"/>
      <c r="F167" s="45"/>
      <c r="G167" s="45"/>
      <c r="H167" s="45"/>
      <c r="I167" s="77"/>
      <c r="J167" s="77"/>
      <c r="K167" s="4"/>
      <c r="L167" s="4"/>
      <c r="M167" s="4"/>
      <c r="N167" s="4"/>
      <c r="O167" s="46"/>
      <c r="P167" s="46"/>
      <c r="Q167" s="46"/>
      <c r="R167" s="46"/>
      <c r="S167" s="77"/>
      <c r="T167" s="77"/>
      <c r="U167" s="10"/>
      <c r="V167" s="100">
        <f t="shared" si="61"/>
        <v>31</v>
      </c>
      <c r="W167" s="120" t="str">
        <f>IF('申込一覧表（男子）'!$B$47=0,"",('申込一覧表（男子）'!$B$47))</f>
        <v/>
      </c>
      <c r="X167" s="101" t="str">
        <f t="shared" si="53"/>
        <v/>
      </c>
      <c r="Y167" s="102" t="str">
        <f t="shared" si="54"/>
        <v/>
      </c>
      <c r="Z167" s="102" t="str">
        <f t="shared" si="55"/>
        <v/>
      </c>
      <c r="AA167" s="103">
        <f t="shared" si="60"/>
        <v>0</v>
      </c>
      <c r="AB167" s="162" t="str">
        <f t="shared" si="56"/>
        <v/>
      </c>
      <c r="AC167" s="104" t="str">
        <f t="shared" si="57"/>
        <v/>
      </c>
      <c r="AD167" s="53"/>
      <c r="AE167" s="53"/>
      <c r="AF167" s="53"/>
      <c r="AG167" s="53"/>
      <c r="AH167" s="53"/>
      <c r="AI167" s="53"/>
      <c r="AJ167" s="166"/>
      <c r="AK167" s="53"/>
      <c r="AL167" s="166"/>
      <c r="AM167" s="53"/>
      <c r="AN167" s="8"/>
      <c r="AO167" s="8"/>
      <c r="AP167" s="8"/>
      <c r="AQ167" s="8"/>
      <c r="AR167" s="8"/>
      <c r="AS167" s="8"/>
      <c r="AT167" s="8"/>
      <c r="AU167" s="8"/>
      <c r="AV167" s="10"/>
      <c r="AW167" s="10"/>
      <c r="AX167" s="10"/>
      <c r="AY167" s="4" t="str">
        <f t="shared" si="58"/>
        <v/>
      </c>
      <c r="AZ167" s="4" t="str">
        <f t="shared" si="58"/>
        <v/>
      </c>
      <c r="BA167" s="4" t="str">
        <f t="shared" si="58"/>
        <v/>
      </c>
      <c r="BB167" s="4" t="str">
        <f t="shared" si="58"/>
        <v/>
      </c>
      <c r="BC167" s="4" t="str">
        <f>IF(CD167="○",COUNTIF($AN$17:CD167,"○"),"")</f>
        <v/>
      </c>
      <c r="BD167" s="4" t="str">
        <f>IF(CE167="○",COUNTIF($AO$17:CE167,"○"),"")</f>
        <v/>
      </c>
      <c r="BE167" s="4" t="str">
        <f>IF(CF167="○",COUNTIF($AP$17:CF167,"○"),"")</f>
        <v/>
      </c>
      <c r="BF167" s="4" t="str">
        <f>IF(CK167="○",COUNTIF($AU$17:CK167,"○"),"")</f>
        <v/>
      </c>
      <c r="BG167" s="77"/>
      <c r="BH167" s="77"/>
      <c r="BI167" s="4" t="str">
        <f t="shared" si="59"/>
        <v/>
      </c>
      <c r="BJ167" s="4" t="str">
        <f t="shared" si="59"/>
        <v/>
      </c>
      <c r="BK167" s="4" t="str">
        <f t="shared" si="59"/>
        <v/>
      </c>
      <c r="BL167" s="4" t="str">
        <f t="shared" si="59"/>
        <v/>
      </c>
      <c r="BM167" s="4" t="str">
        <f>IF(CL167="○",COUNTIF($AN$17:CL167,"○"),"")</f>
        <v/>
      </c>
      <c r="BN167" s="4" t="str">
        <f>IF(CM167="○",COUNTIF($AO$17:CM167,"○"),"")</f>
        <v/>
      </c>
      <c r="BO167" s="4" t="str">
        <f>IF(CN167="○",COUNTIF($AP$17:CN167,"○"),"")</f>
        <v/>
      </c>
      <c r="BP167" s="4" t="str">
        <f>IF(DI167="○",COUNTIF($AU$17:DI167,"○"),"")</f>
        <v/>
      </c>
      <c r="BQ167" s="77"/>
      <c r="BR167" s="77"/>
      <c r="BS167" s="4"/>
      <c r="BT167" s="10"/>
      <c r="BU167" s="10"/>
      <c r="BV167" s="10"/>
      <c r="BW167" s="10"/>
      <c r="BX167" s="10"/>
      <c r="BY167" s="26"/>
      <c r="BZ167" s="4"/>
      <c r="CA167" s="4"/>
      <c r="CB167" s="10"/>
      <c r="CC167" s="10"/>
      <c r="CD167" s="10"/>
      <c r="CE167" s="10"/>
      <c r="CF167" s="10"/>
    </row>
    <row r="168" spans="1:84" ht="21.95" customHeight="1" thickTop="1" thickBot="1" x14ac:dyDescent="0.2">
      <c r="A168" s="4"/>
      <c r="B168" s="4"/>
      <c r="C168" s="4"/>
      <c r="D168" s="4"/>
      <c r="E168" s="45"/>
      <c r="F168" s="45"/>
      <c r="G168" s="45"/>
      <c r="H168" s="45"/>
      <c r="I168" s="77"/>
      <c r="J168" s="77"/>
      <c r="K168" s="4"/>
      <c r="L168" s="4"/>
      <c r="M168" s="4"/>
      <c r="N168" s="4"/>
      <c r="O168" s="46"/>
      <c r="P168" s="46"/>
      <c r="Q168" s="46"/>
      <c r="R168" s="46"/>
      <c r="S168" s="77"/>
      <c r="T168" s="77"/>
      <c r="U168" s="10"/>
      <c r="V168" s="100">
        <f t="shared" si="61"/>
        <v>32</v>
      </c>
      <c r="W168" s="120" t="str">
        <f>IF('申込一覧表（男子）'!$B$48=0,"",('申込一覧表（男子）'!$B$48))</f>
        <v/>
      </c>
      <c r="X168" s="101" t="str">
        <f t="shared" si="53"/>
        <v/>
      </c>
      <c r="Y168" s="102" t="str">
        <f t="shared" si="54"/>
        <v/>
      </c>
      <c r="Z168" s="102" t="str">
        <f t="shared" si="55"/>
        <v/>
      </c>
      <c r="AA168" s="103">
        <f t="shared" si="60"/>
        <v>0</v>
      </c>
      <c r="AB168" s="162" t="str">
        <f t="shared" si="56"/>
        <v/>
      </c>
      <c r="AC168" s="104" t="str">
        <f t="shared" si="57"/>
        <v/>
      </c>
      <c r="AD168" s="53"/>
      <c r="AE168" s="53"/>
      <c r="AF168" s="53"/>
      <c r="AG168" s="53"/>
      <c r="AH168" s="53"/>
      <c r="AI168" s="53"/>
      <c r="AJ168" s="166"/>
      <c r="AK168" s="53"/>
      <c r="AL168" s="166"/>
      <c r="AM168" s="53"/>
      <c r="AN168" s="8"/>
      <c r="AO168" s="8"/>
      <c r="AP168" s="8"/>
      <c r="AQ168" s="8"/>
      <c r="AR168" s="8"/>
      <c r="AS168" s="8"/>
      <c r="AT168" s="8"/>
      <c r="AU168" s="8"/>
      <c r="AV168" s="10"/>
      <c r="AW168" s="10"/>
      <c r="AX168" s="10"/>
      <c r="AY168" s="4" t="str">
        <f t="shared" si="58"/>
        <v/>
      </c>
      <c r="AZ168" s="4" t="str">
        <f t="shared" si="58"/>
        <v/>
      </c>
      <c r="BA168" s="4" t="str">
        <f t="shared" si="58"/>
        <v/>
      </c>
      <c r="BB168" s="4" t="str">
        <f t="shared" si="58"/>
        <v/>
      </c>
      <c r="BC168" s="4" t="str">
        <f>IF(CD168="○",COUNTIF($AN$17:CD168,"○"),"")</f>
        <v/>
      </c>
      <c r="BD168" s="4" t="str">
        <f>IF(CE168="○",COUNTIF($AO$17:CE168,"○"),"")</f>
        <v/>
      </c>
      <c r="BE168" s="4" t="str">
        <f>IF(CF168="○",COUNTIF($AP$17:CF168,"○"),"")</f>
        <v/>
      </c>
      <c r="BF168" s="4" t="str">
        <f>IF(CK168="○",COUNTIF($AU$17:CK168,"○"),"")</f>
        <v/>
      </c>
      <c r="BG168" s="77"/>
      <c r="BH168" s="77"/>
      <c r="BI168" s="4" t="str">
        <f t="shared" si="59"/>
        <v/>
      </c>
      <c r="BJ168" s="4" t="str">
        <f t="shared" si="59"/>
        <v/>
      </c>
      <c r="BK168" s="4" t="str">
        <f t="shared" si="59"/>
        <v/>
      </c>
      <c r="BL168" s="4" t="str">
        <f t="shared" si="59"/>
        <v/>
      </c>
      <c r="BM168" s="4" t="str">
        <f>IF(CL168="○",COUNTIF($AN$17:CL168,"○"),"")</f>
        <v/>
      </c>
      <c r="BN168" s="4" t="str">
        <f>IF(CM168="○",COUNTIF($AO$17:CM168,"○"),"")</f>
        <v/>
      </c>
      <c r="BO168" s="4" t="str">
        <f>IF(CN168="○",COUNTIF($AP$17:CN168,"○"),"")</f>
        <v/>
      </c>
      <c r="BP168" s="4" t="str">
        <f>IF(DI168="○",COUNTIF($AU$17:DI168,"○"),"")</f>
        <v/>
      </c>
      <c r="BQ168" s="77"/>
      <c r="BR168" s="77"/>
      <c r="BS168" s="4"/>
      <c r="BT168" s="10"/>
      <c r="BU168" s="10"/>
      <c r="BV168" s="10"/>
      <c r="BW168" s="10"/>
      <c r="BX168" s="10"/>
      <c r="BY168" s="26"/>
      <c r="BZ168" s="4"/>
      <c r="CA168" s="4"/>
      <c r="CB168" s="10"/>
      <c r="CC168" s="10"/>
      <c r="CD168" s="10"/>
      <c r="CE168" s="10"/>
      <c r="CF168" s="10"/>
    </row>
    <row r="169" spans="1:84" ht="21.95" customHeight="1" thickTop="1" thickBot="1" x14ac:dyDescent="0.2">
      <c r="A169" s="4"/>
      <c r="B169" s="4"/>
      <c r="C169" s="4"/>
      <c r="D169" s="4"/>
      <c r="E169" s="45"/>
      <c r="F169" s="45"/>
      <c r="G169" s="45"/>
      <c r="H169" s="45"/>
      <c r="I169" s="77"/>
      <c r="J169" s="77"/>
      <c r="K169" s="4"/>
      <c r="L169" s="4"/>
      <c r="M169" s="4"/>
      <c r="N169" s="4"/>
      <c r="O169" s="46"/>
      <c r="P169" s="46"/>
      <c r="Q169" s="46"/>
      <c r="R169" s="46"/>
      <c r="S169" s="77"/>
      <c r="T169" s="77"/>
      <c r="U169" s="10"/>
      <c r="V169" s="100">
        <f t="shared" si="61"/>
        <v>33</v>
      </c>
      <c r="W169" s="120" t="str">
        <f>IF('申込一覧表（男子）'!$B$49=0,"",('申込一覧表（男子）'!$B$49))</f>
        <v/>
      </c>
      <c r="X169" s="101" t="str">
        <f t="shared" si="53"/>
        <v/>
      </c>
      <c r="Y169" s="102" t="str">
        <f t="shared" si="54"/>
        <v/>
      </c>
      <c r="Z169" s="102" t="str">
        <f t="shared" si="55"/>
        <v/>
      </c>
      <c r="AA169" s="103">
        <f t="shared" si="60"/>
        <v>0</v>
      </c>
      <c r="AB169" s="162" t="str">
        <f t="shared" si="56"/>
        <v/>
      </c>
      <c r="AC169" s="104" t="str">
        <f t="shared" si="57"/>
        <v/>
      </c>
      <c r="AD169" s="53"/>
      <c r="AE169" s="53"/>
      <c r="AF169" s="53"/>
      <c r="AG169" s="53"/>
      <c r="AH169" s="53"/>
      <c r="AI169" s="53"/>
      <c r="AJ169" s="166"/>
      <c r="AK169" s="53"/>
      <c r="AL169" s="166"/>
      <c r="AM169" s="53"/>
      <c r="AN169" s="8"/>
      <c r="AO169" s="8"/>
      <c r="AP169" s="8"/>
      <c r="AQ169" s="8"/>
      <c r="AR169" s="8"/>
      <c r="AS169" s="8"/>
      <c r="AT169" s="8"/>
      <c r="AU169" s="8"/>
      <c r="AV169" s="10"/>
      <c r="AW169" s="10"/>
      <c r="AX169" s="10"/>
      <c r="AY169" s="4" t="str">
        <f t="shared" ref="AY169:AY173" si="62">BC169</f>
        <v/>
      </c>
      <c r="AZ169" s="4" t="str">
        <f t="shared" ref="AZ169:AZ173" si="63">BD169</f>
        <v/>
      </c>
      <c r="BA169" s="4" t="str">
        <f t="shared" ref="BA169:BA173" si="64">BE169</f>
        <v/>
      </c>
      <c r="BB169" s="4" t="str">
        <f t="shared" ref="BB169:BB173" si="65">BF169</f>
        <v/>
      </c>
      <c r="BC169" s="4" t="str">
        <f>IF(CD169="○",COUNTIF($AN$17:CD169,"○"),"")</f>
        <v/>
      </c>
      <c r="BD169" s="4" t="str">
        <f>IF(CE169="○",COUNTIF($AO$17:CE169,"○"),"")</f>
        <v/>
      </c>
      <c r="BE169" s="4" t="str">
        <f>IF(CF169="○",COUNTIF($AP$17:CF169,"○"),"")</f>
        <v/>
      </c>
      <c r="BF169" s="4" t="str">
        <f>IF(CK169="○",COUNTIF($AU$17:CK169,"○"),"")</f>
        <v/>
      </c>
      <c r="BG169" s="77"/>
      <c r="BH169" s="77"/>
      <c r="BI169" s="4" t="str">
        <f t="shared" ref="BI169:BI173" si="66">BM169</f>
        <v/>
      </c>
      <c r="BJ169" s="4" t="str">
        <f t="shared" ref="BJ169:BJ173" si="67">BN169</f>
        <v/>
      </c>
      <c r="BK169" s="4" t="str">
        <f t="shared" ref="BK169:BK173" si="68">BO169</f>
        <v/>
      </c>
      <c r="BL169" s="4" t="str">
        <f t="shared" ref="BL169:BL173" si="69">BP169</f>
        <v/>
      </c>
      <c r="BM169" s="4" t="str">
        <f>IF(CL169="○",COUNTIF($AN$17:CL169,"○"),"")</f>
        <v/>
      </c>
      <c r="BN169" s="4" t="str">
        <f>IF(CM169="○",COUNTIF($AO$17:CM169,"○"),"")</f>
        <v/>
      </c>
      <c r="BO169" s="4" t="str">
        <f>IF(CN169="○",COUNTIF($AP$17:CN169,"○"),"")</f>
        <v/>
      </c>
      <c r="BP169" s="4" t="str">
        <f>IF(DI169="○",COUNTIF($AU$17:DI169,"○"),"")</f>
        <v/>
      </c>
      <c r="BQ169" s="77"/>
      <c r="BR169" s="77"/>
      <c r="BS169" s="4"/>
      <c r="BT169" s="10"/>
      <c r="BU169" s="10"/>
      <c r="BV169" s="10"/>
      <c r="BW169" s="10"/>
      <c r="BX169" s="10"/>
      <c r="BY169" s="26"/>
      <c r="BZ169" s="4"/>
      <c r="CA169" s="4"/>
      <c r="CB169" s="10"/>
      <c r="CC169" s="10"/>
      <c r="CD169" s="10"/>
      <c r="CE169" s="10"/>
      <c r="CF169" s="10"/>
    </row>
    <row r="170" spans="1:84" ht="21.95" customHeight="1" thickTop="1" thickBot="1" x14ac:dyDescent="0.2">
      <c r="A170" s="4"/>
      <c r="B170" s="4"/>
      <c r="C170" s="4"/>
      <c r="D170" s="4"/>
      <c r="E170" s="45"/>
      <c r="F170" s="45"/>
      <c r="G170" s="45"/>
      <c r="H170" s="45"/>
      <c r="I170" s="77"/>
      <c r="J170" s="77"/>
      <c r="K170" s="4"/>
      <c r="L170" s="4"/>
      <c r="M170" s="4"/>
      <c r="N170" s="4"/>
      <c r="O170" s="46"/>
      <c r="P170" s="46"/>
      <c r="Q170" s="46"/>
      <c r="R170" s="46"/>
      <c r="S170" s="77"/>
      <c r="T170" s="77"/>
      <c r="U170" s="10"/>
      <c r="V170" s="100">
        <f t="shared" si="61"/>
        <v>34</v>
      </c>
      <c r="W170" s="120" t="str">
        <f>IF('申込一覧表（男子）'!$B$50=0,"",('申込一覧表（男子）'!$B$50))</f>
        <v/>
      </c>
      <c r="X170" s="101" t="str">
        <f t="shared" si="53"/>
        <v/>
      </c>
      <c r="Y170" s="102" t="str">
        <f t="shared" si="54"/>
        <v/>
      </c>
      <c r="Z170" s="102" t="str">
        <f t="shared" si="55"/>
        <v/>
      </c>
      <c r="AA170" s="103">
        <f t="shared" si="60"/>
        <v>0</v>
      </c>
      <c r="AB170" s="162" t="str">
        <f t="shared" si="56"/>
        <v/>
      </c>
      <c r="AC170" s="104" t="str">
        <f t="shared" si="57"/>
        <v/>
      </c>
      <c r="AD170" s="53"/>
      <c r="AE170" s="53"/>
      <c r="AF170" s="53"/>
      <c r="AG170" s="53"/>
      <c r="AH170" s="53"/>
      <c r="AI170" s="53"/>
      <c r="AJ170" s="166"/>
      <c r="AK170" s="53"/>
      <c r="AL170" s="166"/>
      <c r="AM170" s="53"/>
      <c r="AN170" s="8"/>
      <c r="AO170" s="8"/>
      <c r="AP170" s="8"/>
      <c r="AQ170" s="8"/>
      <c r="AR170" s="8"/>
      <c r="AS170" s="8"/>
      <c r="AT170" s="8"/>
      <c r="AU170" s="8"/>
      <c r="AV170" s="10"/>
      <c r="AW170" s="10"/>
      <c r="AX170" s="10"/>
      <c r="AY170" s="4" t="str">
        <f t="shared" si="62"/>
        <v/>
      </c>
      <c r="AZ170" s="4" t="str">
        <f t="shared" si="63"/>
        <v/>
      </c>
      <c r="BA170" s="4" t="str">
        <f t="shared" si="64"/>
        <v/>
      </c>
      <c r="BB170" s="4" t="str">
        <f t="shared" si="65"/>
        <v/>
      </c>
      <c r="BC170" s="4" t="str">
        <f>IF(CD170="○",COUNTIF($AN$17:CD170,"○"),"")</f>
        <v/>
      </c>
      <c r="BD170" s="4" t="str">
        <f>IF(CE170="○",COUNTIF($AO$17:CE170,"○"),"")</f>
        <v/>
      </c>
      <c r="BE170" s="4" t="str">
        <f>IF(CF170="○",COUNTIF($AP$17:CF170,"○"),"")</f>
        <v/>
      </c>
      <c r="BF170" s="4" t="str">
        <f>IF(CK170="○",COUNTIF($AU$17:CK170,"○"),"")</f>
        <v/>
      </c>
      <c r="BG170" s="77"/>
      <c r="BH170" s="77"/>
      <c r="BI170" s="4" t="str">
        <f t="shared" si="66"/>
        <v/>
      </c>
      <c r="BJ170" s="4" t="str">
        <f t="shared" si="67"/>
        <v/>
      </c>
      <c r="BK170" s="4" t="str">
        <f t="shared" si="68"/>
        <v/>
      </c>
      <c r="BL170" s="4" t="str">
        <f t="shared" si="69"/>
        <v/>
      </c>
      <c r="BM170" s="4" t="str">
        <f>IF(CL170="○",COUNTIF($AN$17:CL170,"○"),"")</f>
        <v/>
      </c>
      <c r="BN170" s="4" t="str">
        <f>IF(CM170="○",COUNTIF($AO$17:CM170,"○"),"")</f>
        <v/>
      </c>
      <c r="BO170" s="4" t="str">
        <f>IF(CN170="○",COUNTIF($AP$17:CN170,"○"),"")</f>
        <v/>
      </c>
      <c r="BP170" s="4" t="str">
        <f>IF(DI170="○",COUNTIF($AU$17:DI170,"○"),"")</f>
        <v/>
      </c>
      <c r="BQ170" s="77"/>
      <c r="BR170" s="77"/>
      <c r="BS170" s="4"/>
      <c r="BT170" s="10"/>
      <c r="BU170" s="10"/>
      <c r="BV170" s="10"/>
      <c r="BW170" s="10"/>
      <c r="BX170" s="10"/>
      <c r="BY170" s="26"/>
      <c r="BZ170" s="4"/>
      <c r="CA170" s="4"/>
      <c r="CB170" s="10"/>
      <c r="CC170" s="10"/>
      <c r="CD170" s="10"/>
      <c r="CE170" s="10"/>
      <c r="CF170" s="10"/>
    </row>
    <row r="171" spans="1:84" ht="21.95" customHeight="1" thickTop="1" thickBot="1" x14ac:dyDescent="0.2">
      <c r="A171" s="4"/>
      <c r="B171" s="4"/>
      <c r="C171" s="4"/>
      <c r="D171" s="4"/>
      <c r="E171" s="45"/>
      <c r="F171" s="45"/>
      <c r="G171" s="45"/>
      <c r="H171" s="45"/>
      <c r="I171" s="77"/>
      <c r="J171" s="77"/>
      <c r="K171" s="4"/>
      <c r="L171" s="4"/>
      <c r="M171" s="4"/>
      <c r="N171" s="4"/>
      <c r="O171" s="46"/>
      <c r="P171" s="46"/>
      <c r="Q171" s="46"/>
      <c r="R171" s="46"/>
      <c r="S171" s="77"/>
      <c r="T171" s="77"/>
      <c r="U171" s="10"/>
      <c r="V171" s="100">
        <f t="shared" si="61"/>
        <v>35</v>
      </c>
      <c r="W171" s="120" t="str">
        <f>IF('申込一覧表（男子）'!$B$51=0,"",('申込一覧表（男子）'!$B$51))</f>
        <v/>
      </c>
      <c r="X171" s="101" t="str">
        <f t="shared" si="53"/>
        <v/>
      </c>
      <c r="Y171" s="102" t="str">
        <f t="shared" si="54"/>
        <v/>
      </c>
      <c r="Z171" s="102" t="str">
        <f t="shared" si="55"/>
        <v/>
      </c>
      <c r="AA171" s="103">
        <f t="shared" si="60"/>
        <v>0</v>
      </c>
      <c r="AB171" s="162" t="str">
        <f t="shared" si="56"/>
        <v/>
      </c>
      <c r="AC171" s="104" t="str">
        <f t="shared" si="57"/>
        <v/>
      </c>
      <c r="AD171" s="53"/>
      <c r="AE171" s="53"/>
      <c r="AF171" s="53"/>
      <c r="AG171" s="53"/>
      <c r="AH171" s="53"/>
      <c r="AI171" s="53"/>
      <c r="AJ171" s="166"/>
      <c r="AK171" s="53"/>
      <c r="AL171" s="166"/>
      <c r="AM171" s="53"/>
      <c r="AN171" s="8"/>
      <c r="AO171" s="8"/>
      <c r="AP171" s="8"/>
      <c r="AQ171" s="8"/>
      <c r="AR171" s="8"/>
      <c r="AS171" s="8"/>
      <c r="AT171" s="8"/>
      <c r="AU171" s="8"/>
      <c r="AV171" s="10"/>
      <c r="AW171" s="10"/>
      <c r="AX171" s="10"/>
      <c r="AY171" s="4" t="str">
        <f t="shared" si="62"/>
        <v/>
      </c>
      <c r="AZ171" s="4" t="str">
        <f t="shared" si="63"/>
        <v/>
      </c>
      <c r="BA171" s="4" t="str">
        <f t="shared" si="64"/>
        <v/>
      </c>
      <c r="BB171" s="4" t="str">
        <f t="shared" si="65"/>
        <v/>
      </c>
      <c r="BC171" s="4" t="str">
        <f>IF(CD171="○",COUNTIF($AN$17:CD171,"○"),"")</f>
        <v/>
      </c>
      <c r="BD171" s="4" t="str">
        <f>IF(CE171="○",COUNTIF($AO$17:CE171,"○"),"")</f>
        <v/>
      </c>
      <c r="BE171" s="4" t="str">
        <f>IF(CF171="○",COUNTIF($AP$17:CF171,"○"),"")</f>
        <v/>
      </c>
      <c r="BF171" s="4" t="str">
        <f>IF(CK171="○",COUNTIF($AU$17:CK171,"○"),"")</f>
        <v/>
      </c>
      <c r="BG171" s="77"/>
      <c r="BH171" s="77"/>
      <c r="BI171" s="4" t="str">
        <f t="shared" si="66"/>
        <v/>
      </c>
      <c r="BJ171" s="4" t="str">
        <f t="shared" si="67"/>
        <v/>
      </c>
      <c r="BK171" s="4" t="str">
        <f t="shared" si="68"/>
        <v/>
      </c>
      <c r="BL171" s="4" t="str">
        <f t="shared" si="69"/>
        <v/>
      </c>
      <c r="BM171" s="4" t="str">
        <f>IF(CL171="○",COUNTIF($AN$17:CL171,"○"),"")</f>
        <v/>
      </c>
      <c r="BN171" s="4" t="str">
        <f>IF(CM171="○",COUNTIF($AO$17:CM171,"○"),"")</f>
        <v/>
      </c>
      <c r="BO171" s="4" t="str">
        <f>IF(CN171="○",COUNTIF($AP$17:CN171,"○"),"")</f>
        <v/>
      </c>
      <c r="BP171" s="4" t="str">
        <f>IF(DI171="○",COUNTIF($AU$17:DI171,"○"),"")</f>
        <v/>
      </c>
      <c r="BQ171" s="77"/>
      <c r="BR171" s="77"/>
      <c r="BS171" s="4"/>
      <c r="BT171" s="10"/>
      <c r="BU171" s="10"/>
      <c r="BV171" s="24"/>
      <c r="BW171" s="10"/>
      <c r="BX171" s="10"/>
      <c r="BY171" s="26"/>
      <c r="BZ171" s="4"/>
      <c r="CA171" s="4"/>
      <c r="CB171" s="10"/>
      <c r="CC171" s="10"/>
      <c r="CD171" s="10"/>
      <c r="CE171" s="24"/>
      <c r="CF171" s="10"/>
    </row>
    <row r="172" spans="1:84" ht="21.95" customHeight="1" thickTop="1" thickBot="1" x14ac:dyDescent="0.2">
      <c r="A172" s="4"/>
      <c r="B172" s="4"/>
      <c r="C172" s="4"/>
      <c r="D172" s="4"/>
      <c r="E172" s="45"/>
      <c r="F172" s="45"/>
      <c r="G172" s="45"/>
      <c r="H172" s="45"/>
      <c r="I172" s="77"/>
      <c r="J172" s="77"/>
      <c r="K172" s="4"/>
      <c r="L172" s="4"/>
      <c r="M172" s="4"/>
      <c r="N172" s="4"/>
      <c r="O172" s="46"/>
      <c r="P172" s="46"/>
      <c r="Q172" s="46"/>
      <c r="R172" s="46"/>
      <c r="S172" s="77"/>
      <c r="T172" s="77"/>
      <c r="U172" s="10"/>
      <c r="V172" s="100">
        <f t="shared" si="61"/>
        <v>36</v>
      </c>
      <c r="W172" s="120" t="str">
        <f>IF('申込一覧表（男子）'!$B$52=0,"",('申込一覧表（男子）'!$B$52))</f>
        <v/>
      </c>
      <c r="X172" s="101" t="str">
        <f t="shared" si="53"/>
        <v/>
      </c>
      <c r="Y172" s="102" t="str">
        <f t="shared" si="54"/>
        <v/>
      </c>
      <c r="Z172" s="102" t="str">
        <f t="shared" si="55"/>
        <v/>
      </c>
      <c r="AA172" s="103">
        <f t="shared" si="60"/>
        <v>0</v>
      </c>
      <c r="AB172" s="162" t="str">
        <f t="shared" si="56"/>
        <v/>
      </c>
      <c r="AC172" s="104" t="str">
        <f t="shared" si="57"/>
        <v/>
      </c>
      <c r="AD172" s="53"/>
      <c r="AE172" s="53"/>
      <c r="AF172" s="53"/>
      <c r="AG172" s="53"/>
      <c r="AH172" s="53"/>
      <c r="AI172" s="53"/>
      <c r="AJ172" s="166"/>
      <c r="AK172" s="53"/>
      <c r="AL172" s="166"/>
      <c r="AM172" s="53"/>
      <c r="AN172" s="8"/>
      <c r="AO172" s="8"/>
      <c r="AP172" s="8"/>
      <c r="AQ172" s="8"/>
      <c r="AR172" s="8"/>
      <c r="AS172" s="8"/>
      <c r="AT172" s="8"/>
      <c r="AU172" s="8"/>
      <c r="AV172" s="10"/>
      <c r="AW172" s="10"/>
      <c r="AX172" s="10"/>
      <c r="AY172" s="4" t="str">
        <f t="shared" si="62"/>
        <v/>
      </c>
      <c r="AZ172" s="4" t="str">
        <f t="shared" si="63"/>
        <v/>
      </c>
      <c r="BA172" s="4" t="str">
        <f t="shared" si="64"/>
        <v/>
      </c>
      <c r="BB172" s="4" t="str">
        <f t="shared" si="65"/>
        <v/>
      </c>
      <c r="BC172" s="4" t="str">
        <f>IF(CD172="○",COUNTIF($AN$17:CD172,"○"),"")</f>
        <v/>
      </c>
      <c r="BD172" s="4" t="str">
        <f>IF(CE172="○",COUNTIF($AO$17:CE172,"○"),"")</f>
        <v/>
      </c>
      <c r="BE172" s="4" t="str">
        <f>IF(CF172="○",COUNTIF($AP$17:CF172,"○"),"")</f>
        <v/>
      </c>
      <c r="BF172" s="4" t="str">
        <f>IF(CK172="○",COUNTIF($AU$17:CK172,"○"),"")</f>
        <v/>
      </c>
      <c r="BG172" s="77"/>
      <c r="BH172" s="77"/>
      <c r="BI172" s="4" t="str">
        <f t="shared" si="66"/>
        <v/>
      </c>
      <c r="BJ172" s="4" t="str">
        <f t="shared" si="67"/>
        <v/>
      </c>
      <c r="BK172" s="4" t="str">
        <f t="shared" si="68"/>
        <v/>
      </c>
      <c r="BL172" s="4" t="str">
        <f t="shared" si="69"/>
        <v/>
      </c>
      <c r="BM172" s="4" t="str">
        <f>IF(CL172="○",COUNTIF($AN$17:CL172,"○"),"")</f>
        <v/>
      </c>
      <c r="BN172" s="4" t="str">
        <f>IF(CM172="○",COUNTIF($AO$17:CM172,"○"),"")</f>
        <v/>
      </c>
      <c r="BO172" s="4" t="str">
        <f>IF(CN172="○",COUNTIF($AP$17:CN172,"○"),"")</f>
        <v/>
      </c>
      <c r="BP172" s="4" t="str">
        <f>IF(DI172="○",COUNTIF($AU$17:DI172,"○"),"")</f>
        <v/>
      </c>
      <c r="BQ172" s="77"/>
      <c r="BR172" s="77"/>
      <c r="BS172" s="4"/>
      <c r="BT172" s="10"/>
      <c r="BU172" s="10"/>
      <c r="BV172" s="10"/>
      <c r="BW172" s="10"/>
      <c r="BX172" s="10"/>
      <c r="BY172" s="26"/>
      <c r="BZ172" s="4"/>
      <c r="CA172" s="4"/>
      <c r="CB172" s="10"/>
      <c r="CC172" s="10"/>
      <c r="CD172" s="10"/>
      <c r="CE172" s="10"/>
      <c r="CF172" s="10"/>
    </row>
    <row r="173" spans="1:84" ht="21.95" customHeight="1" thickTop="1" thickBot="1" x14ac:dyDescent="0.2">
      <c r="A173" s="4"/>
      <c r="B173" s="4"/>
      <c r="C173" s="4"/>
      <c r="D173" s="4"/>
      <c r="E173" s="45"/>
      <c r="F173" s="45"/>
      <c r="G173" s="45"/>
      <c r="H173" s="45"/>
      <c r="I173" s="77"/>
      <c r="J173" s="77"/>
      <c r="K173" s="4"/>
      <c r="L173" s="4"/>
      <c r="M173" s="4"/>
      <c r="N173" s="4"/>
      <c r="O173" s="46"/>
      <c r="P173" s="46"/>
      <c r="Q173" s="46"/>
      <c r="R173" s="46"/>
      <c r="S173" s="77"/>
      <c r="T173" s="77"/>
      <c r="U173" s="10"/>
      <c r="V173" s="100">
        <f t="shared" si="61"/>
        <v>37</v>
      </c>
      <c r="W173" s="120" t="str">
        <f>IF('申込一覧表（男子）'!$B$53=0,"",('申込一覧表（男子）'!$B$53))</f>
        <v/>
      </c>
      <c r="X173" s="101" t="str">
        <f t="shared" si="53"/>
        <v/>
      </c>
      <c r="Y173" s="102" t="str">
        <f t="shared" si="54"/>
        <v/>
      </c>
      <c r="Z173" s="102" t="str">
        <f t="shared" si="55"/>
        <v/>
      </c>
      <c r="AA173" s="103">
        <f t="shared" si="60"/>
        <v>0</v>
      </c>
      <c r="AB173" s="162" t="str">
        <f t="shared" si="56"/>
        <v/>
      </c>
      <c r="AC173" s="104" t="str">
        <f t="shared" si="57"/>
        <v/>
      </c>
      <c r="AD173" s="53"/>
      <c r="AE173" s="53"/>
      <c r="AF173" s="53"/>
      <c r="AG173" s="53"/>
      <c r="AH173" s="53"/>
      <c r="AI173" s="53"/>
      <c r="AJ173" s="166"/>
      <c r="AK173" s="53"/>
      <c r="AL173" s="166"/>
      <c r="AM173" s="53"/>
      <c r="AN173" s="8"/>
      <c r="AO173" s="8"/>
      <c r="AP173" s="8"/>
      <c r="AQ173" s="8"/>
      <c r="AR173" s="8"/>
      <c r="AS173" s="8"/>
      <c r="AT173" s="8"/>
      <c r="AU173" s="8"/>
      <c r="AV173" s="10"/>
      <c r="AW173" s="10"/>
      <c r="AX173" s="10"/>
      <c r="AY173" s="4" t="str">
        <f t="shared" si="62"/>
        <v/>
      </c>
      <c r="AZ173" s="4" t="str">
        <f t="shared" si="63"/>
        <v/>
      </c>
      <c r="BA173" s="4" t="str">
        <f t="shared" si="64"/>
        <v/>
      </c>
      <c r="BB173" s="4" t="str">
        <f t="shared" si="65"/>
        <v/>
      </c>
      <c r="BC173" s="4" t="str">
        <f>IF(CD173="○",COUNTIF($AN$17:CD173,"○"),"")</f>
        <v/>
      </c>
      <c r="BD173" s="4" t="str">
        <f>IF(CE173="○",COUNTIF($AO$17:CE173,"○"),"")</f>
        <v/>
      </c>
      <c r="BE173" s="4" t="str">
        <f>IF(CF173="○",COUNTIF($AP$17:CF173,"○"),"")</f>
        <v/>
      </c>
      <c r="BF173" s="4" t="str">
        <f>IF(CK173="○",COUNTIF($AU$17:CK173,"○"),"")</f>
        <v/>
      </c>
      <c r="BG173" s="77"/>
      <c r="BH173" s="77"/>
      <c r="BI173" s="4" t="str">
        <f t="shared" si="66"/>
        <v/>
      </c>
      <c r="BJ173" s="4" t="str">
        <f t="shared" si="67"/>
        <v/>
      </c>
      <c r="BK173" s="4" t="str">
        <f t="shared" si="68"/>
        <v/>
      </c>
      <c r="BL173" s="4" t="str">
        <f t="shared" si="69"/>
        <v/>
      </c>
      <c r="BM173" s="4" t="str">
        <f>IF(CL173="○",COUNTIF($AN$17:CL173,"○"),"")</f>
        <v/>
      </c>
      <c r="BN173" s="4" t="str">
        <f>IF(CM173="○",COUNTIF($AO$17:CM173,"○"),"")</f>
        <v/>
      </c>
      <c r="BO173" s="4" t="str">
        <f>IF(CN173="○",COUNTIF($AP$17:CN173,"○"),"")</f>
        <v/>
      </c>
      <c r="BP173" s="4" t="str">
        <f>IF(DI173="○",COUNTIF($AU$17:DI173,"○"),"")</f>
        <v/>
      </c>
      <c r="BQ173" s="77"/>
      <c r="BR173" s="77"/>
      <c r="BS173" s="4"/>
      <c r="BT173" s="10"/>
      <c r="BU173" s="10"/>
      <c r="BV173" s="10"/>
      <c r="BW173" s="10"/>
      <c r="BX173" s="10"/>
      <c r="BY173" s="26"/>
      <c r="BZ173" s="4"/>
      <c r="CA173" s="4"/>
      <c r="CB173" s="10"/>
      <c r="CC173" s="10"/>
      <c r="CD173" s="10"/>
      <c r="CE173" s="10"/>
      <c r="CF173" s="10"/>
    </row>
    <row r="174" spans="1:84" ht="21.95" customHeight="1" thickTop="1" thickBot="1" x14ac:dyDescent="0.2">
      <c r="A174" s="4"/>
      <c r="B174" s="4"/>
      <c r="C174" s="4"/>
      <c r="D174" s="4"/>
      <c r="E174" s="45"/>
      <c r="F174" s="45"/>
      <c r="G174" s="45"/>
      <c r="H174" s="45"/>
      <c r="I174" s="77"/>
      <c r="J174" s="77"/>
      <c r="K174" s="4"/>
      <c r="L174" s="4"/>
      <c r="M174" s="4"/>
      <c r="N174" s="4"/>
      <c r="O174" s="46"/>
      <c r="P174" s="46"/>
      <c r="Q174" s="46"/>
      <c r="R174" s="46"/>
      <c r="S174" s="77"/>
      <c r="T174" s="77"/>
      <c r="U174" s="10"/>
      <c r="V174" s="100">
        <f t="shared" si="61"/>
        <v>38</v>
      </c>
      <c r="W174" s="120" t="str">
        <f>IF('申込一覧表（男子）'!$B$54=0,"",('申込一覧表（男子）'!$B$54))</f>
        <v/>
      </c>
      <c r="X174" s="101" t="str">
        <f t="shared" si="53"/>
        <v/>
      </c>
      <c r="Y174" s="102" t="str">
        <f t="shared" si="54"/>
        <v/>
      </c>
      <c r="Z174" s="102" t="str">
        <f t="shared" si="55"/>
        <v/>
      </c>
      <c r="AA174" s="103">
        <f t="shared" si="60"/>
        <v>0</v>
      </c>
      <c r="AB174" s="162" t="str">
        <f t="shared" si="56"/>
        <v/>
      </c>
      <c r="AC174" s="104" t="str">
        <f t="shared" si="57"/>
        <v/>
      </c>
      <c r="AD174" s="53"/>
      <c r="AE174" s="53"/>
      <c r="AF174" s="53"/>
      <c r="AG174" s="53"/>
      <c r="AH174" s="53"/>
      <c r="AI174" s="53"/>
      <c r="AJ174" s="166"/>
      <c r="AK174" s="53"/>
      <c r="AL174" s="166"/>
      <c r="AM174" s="53"/>
      <c r="AN174" s="8"/>
      <c r="AO174" s="8"/>
      <c r="AP174" s="8"/>
      <c r="AQ174" s="8"/>
      <c r="AR174" s="8"/>
      <c r="AS174" s="8"/>
      <c r="AT174" s="8"/>
      <c r="AU174" s="8"/>
      <c r="AV174" s="10"/>
      <c r="AW174" s="10"/>
      <c r="AX174" s="10"/>
      <c r="AY174" s="4" t="str">
        <f t="shared" si="58"/>
        <v/>
      </c>
      <c r="AZ174" s="4" t="str">
        <f t="shared" si="58"/>
        <v/>
      </c>
      <c r="BA174" s="4" t="str">
        <f t="shared" si="58"/>
        <v/>
      </c>
      <c r="BB174" s="4" t="str">
        <f t="shared" si="58"/>
        <v/>
      </c>
      <c r="BC174" s="4" t="str">
        <f>IF(CD174="○",COUNTIF($AN$17:CD174,"○"),"")</f>
        <v/>
      </c>
      <c r="BD174" s="4" t="str">
        <f>IF(CE174="○",COUNTIF($AO$17:CE174,"○"),"")</f>
        <v/>
      </c>
      <c r="BE174" s="4" t="str">
        <f>IF(CF174="○",COUNTIF($AP$17:CF174,"○"),"")</f>
        <v/>
      </c>
      <c r="BF174" s="4" t="str">
        <f>IF(CK174="○",COUNTIF($AU$17:CK174,"○"),"")</f>
        <v/>
      </c>
      <c r="BG174" s="77"/>
      <c r="BH174" s="77"/>
      <c r="BI174" s="4" t="str">
        <f t="shared" si="59"/>
        <v/>
      </c>
      <c r="BJ174" s="4" t="str">
        <f t="shared" si="59"/>
        <v/>
      </c>
      <c r="BK174" s="4" t="str">
        <f t="shared" si="59"/>
        <v/>
      </c>
      <c r="BL174" s="4" t="str">
        <f t="shared" si="59"/>
        <v/>
      </c>
      <c r="BM174" s="4" t="str">
        <f>IF(CL174="○",COUNTIF($AN$17:CL174,"○"),"")</f>
        <v/>
      </c>
      <c r="BN174" s="4" t="str">
        <f>IF(CM174="○",COUNTIF($AO$17:CM174,"○"),"")</f>
        <v/>
      </c>
      <c r="BO174" s="4" t="str">
        <f>IF(CN174="○",COUNTIF($AP$17:CN174,"○"),"")</f>
        <v/>
      </c>
      <c r="BP174" s="4" t="str">
        <f>IF(DI174="○",COUNTIF($AU$17:DI174,"○"),"")</f>
        <v/>
      </c>
      <c r="BQ174" s="77"/>
      <c r="BR174" s="77"/>
      <c r="BS174" s="4"/>
      <c r="BT174" s="10"/>
      <c r="BU174" s="10"/>
      <c r="BV174" s="10"/>
      <c r="BW174" s="10"/>
      <c r="BX174" s="10"/>
      <c r="BY174" s="26"/>
      <c r="BZ174" s="4"/>
      <c r="CA174" s="4"/>
      <c r="CB174" s="10"/>
      <c r="CC174" s="10"/>
      <c r="CD174" s="10"/>
      <c r="CE174" s="10"/>
      <c r="CF174" s="10"/>
    </row>
    <row r="175" spans="1:84" ht="21.95" customHeight="1" thickTop="1" thickBot="1" x14ac:dyDescent="0.2">
      <c r="A175" s="4"/>
      <c r="B175" s="4"/>
      <c r="C175" s="4"/>
      <c r="D175" s="4"/>
      <c r="E175" s="45"/>
      <c r="F175" s="45"/>
      <c r="G175" s="45"/>
      <c r="H175" s="45"/>
      <c r="I175" s="77"/>
      <c r="J175" s="77"/>
      <c r="K175" s="4"/>
      <c r="L175" s="4"/>
      <c r="M175" s="4"/>
      <c r="N175" s="4"/>
      <c r="O175" s="46"/>
      <c r="P175" s="46"/>
      <c r="Q175" s="46"/>
      <c r="R175" s="46"/>
      <c r="S175" s="77"/>
      <c r="T175" s="77"/>
      <c r="U175" s="10"/>
      <c r="V175" s="100">
        <f t="shared" si="61"/>
        <v>39</v>
      </c>
      <c r="W175" s="120" t="str">
        <f>IF('申込一覧表（男子）'!$B$55=0,"",('申込一覧表（男子）'!$B$55))</f>
        <v/>
      </c>
      <c r="X175" s="101" t="str">
        <f t="shared" si="53"/>
        <v/>
      </c>
      <c r="Y175" s="102" t="str">
        <f t="shared" si="54"/>
        <v/>
      </c>
      <c r="Z175" s="102" t="str">
        <f t="shared" si="55"/>
        <v/>
      </c>
      <c r="AA175" s="103">
        <f t="shared" si="60"/>
        <v>0</v>
      </c>
      <c r="AB175" s="162" t="str">
        <f t="shared" si="56"/>
        <v/>
      </c>
      <c r="AC175" s="104" t="str">
        <f t="shared" si="57"/>
        <v/>
      </c>
      <c r="AD175" s="53"/>
      <c r="AE175" s="53"/>
      <c r="AF175" s="53"/>
      <c r="AG175" s="53"/>
      <c r="AH175" s="53"/>
      <c r="AI175" s="53"/>
      <c r="AJ175" s="166"/>
      <c r="AK175" s="53"/>
      <c r="AL175" s="166"/>
      <c r="AM175" s="53"/>
      <c r="AN175" s="8"/>
      <c r="AO175" s="8"/>
      <c r="AP175" s="8"/>
      <c r="AQ175" s="8"/>
      <c r="AR175" s="8"/>
      <c r="AS175" s="8"/>
      <c r="AT175" s="8"/>
      <c r="AU175" s="8"/>
      <c r="AV175" s="10"/>
      <c r="AW175" s="10"/>
      <c r="AX175" s="10"/>
      <c r="AY175" s="4" t="str">
        <f t="shared" si="58"/>
        <v/>
      </c>
      <c r="AZ175" s="4" t="str">
        <f t="shared" si="58"/>
        <v/>
      </c>
      <c r="BA175" s="4" t="str">
        <f t="shared" si="58"/>
        <v/>
      </c>
      <c r="BB175" s="4" t="str">
        <f t="shared" si="58"/>
        <v/>
      </c>
      <c r="BC175" s="4" t="str">
        <f>IF(CD175="○",COUNTIF($AN$17:CD175,"○"),"")</f>
        <v/>
      </c>
      <c r="BD175" s="4" t="str">
        <f>IF(CE175="○",COUNTIF($AO$17:CE175,"○"),"")</f>
        <v/>
      </c>
      <c r="BE175" s="4" t="str">
        <f>IF(CF175="○",COUNTIF($AP$17:CF175,"○"),"")</f>
        <v/>
      </c>
      <c r="BF175" s="4" t="str">
        <f>IF(CK175="○",COUNTIF($AU$17:CK175,"○"),"")</f>
        <v/>
      </c>
      <c r="BG175" s="77"/>
      <c r="BH175" s="77"/>
      <c r="BI175" s="4" t="str">
        <f t="shared" si="59"/>
        <v/>
      </c>
      <c r="BJ175" s="4" t="str">
        <f t="shared" si="59"/>
        <v/>
      </c>
      <c r="BK175" s="4" t="str">
        <f t="shared" si="59"/>
        <v/>
      </c>
      <c r="BL175" s="4" t="str">
        <f t="shared" si="59"/>
        <v/>
      </c>
      <c r="BM175" s="4" t="str">
        <f>IF(CL175="○",COUNTIF($AN$17:CL175,"○"),"")</f>
        <v/>
      </c>
      <c r="BN175" s="4" t="str">
        <f>IF(CM175="○",COUNTIF($AO$17:CM175,"○"),"")</f>
        <v/>
      </c>
      <c r="BO175" s="4" t="str">
        <f>IF(CN175="○",COUNTIF($AP$17:CN175,"○"),"")</f>
        <v/>
      </c>
      <c r="BP175" s="4" t="str">
        <f>IF(DI175="○",COUNTIF($AU$17:DI175,"○"),"")</f>
        <v/>
      </c>
      <c r="BQ175" s="77"/>
      <c r="BR175" s="77"/>
      <c r="BS175" s="10"/>
      <c r="BT175" s="10"/>
      <c r="BU175" s="10"/>
      <c r="BV175" s="10"/>
      <c r="BW175" s="10"/>
      <c r="BX175" s="10"/>
      <c r="BY175" s="26"/>
      <c r="BZ175" s="4"/>
      <c r="CA175" s="4"/>
      <c r="CB175" s="10"/>
      <c r="CC175" s="10"/>
      <c r="CD175" s="10"/>
      <c r="CE175" s="10"/>
      <c r="CF175" s="10"/>
    </row>
    <row r="176" spans="1:84" ht="21.95" customHeight="1" thickTop="1" thickBot="1" x14ac:dyDescent="0.2">
      <c r="A176" s="4"/>
      <c r="B176" s="4"/>
      <c r="C176" s="4"/>
      <c r="D176" s="4"/>
      <c r="E176" s="45"/>
      <c r="F176" s="45"/>
      <c r="G176" s="45"/>
      <c r="H176" s="45"/>
      <c r="I176" s="77"/>
      <c r="J176" s="77"/>
      <c r="K176" s="4"/>
      <c r="L176" s="4"/>
      <c r="M176" s="4"/>
      <c r="N176" s="4"/>
      <c r="O176" s="46"/>
      <c r="P176" s="46"/>
      <c r="Q176" s="46"/>
      <c r="R176" s="46"/>
      <c r="S176" s="77"/>
      <c r="T176" s="77"/>
      <c r="U176" s="10"/>
      <c r="V176" s="100">
        <f t="shared" si="61"/>
        <v>40</v>
      </c>
      <c r="W176" s="120" t="str">
        <f>IF('申込一覧表（男子）'!$B$56=0,"",('申込一覧表（男子）'!$B$56))</f>
        <v/>
      </c>
      <c r="X176" s="101" t="str">
        <f t="shared" si="53"/>
        <v/>
      </c>
      <c r="Y176" s="102" t="str">
        <f t="shared" si="54"/>
        <v/>
      </c>
      <c r="Z176" s="102" t="str">
        <f t="shared" si="55"/>
        <v/>
      </c>
      <c r="AA176" s="103">
        <f t="shared" si="60"/>
        <v>0</v>
      </c>
      <c r="AB176" s="162" t="str">
        <f t="shared" si="56"/>
        <v/>
      </c>
      <c r="AC176" s="104" t="str">
        <f t="shared" si="57"/>
        <v/>
      </c>
      <c r="AD176" s="53"/>
      <c r="AE176" s="53"/>
      <c r="AF176" s="53"/>
      <c r="AG176" s="53"/>
      <c r="AH176" s="53"/>
      <c r="AI176" s="53"/>
      <c r="AJ176" s="166"/>
      <c r="AK176" s="53"/>
      <c r="AL176" s="166"/>
      <c r="AM176" s="53"/>
      <c r="AN176" s="8"/>
      <c r="AO176" s="8"/>
      <c r="AP176" s="8"/>
      <c r="AQ176" s="8"/>
      <c r="AR176" s="8"/>
      <c r="AS176" s="8"/>
      <c r="AT176" s="8"/>
      <c r="AU176" s="8"/>
      <c r="AV176" s="10"/>
      <c r="AW176" s="10"/>
      <c r="AX176" s="10"/>
      <c r="AY176" s="4" t="str">
        <f t="shared" si="58"/>
        <v/>
      </c>
      <c r="AZ176" s="4" t="str">
        <f t="shared" si="58"/>
        <v/>
      </c>
      <c r="BA176" s="4" t="str">
        <f t="shared" si="58"/>
        <v/>
      </c>
      <c r="BB176" s="4" t="str">
        <f t="shared" si="58"/>
        <v/>
      </c>
      <c r="BC176" s="4" t="str">
        <f>IF(CD176="○",COUNTIF($AN$17:CD176,"○"),"")</f>
        <v/>
      </c>
      <c r="BD176" s="4" t="str">
        <f>IF(CE176="○",COUNTIF($AO$17:CE176,"○"),"")</f>
        <v/>
      </c>
      <c r="BE176" s="4" t="str">
        <f>IF(CF176="○",COUNTIF($AP$17:CF176,"○"),"")</f>
        <v/>
      </c>
      <c r="BF176" s="4" t="str">
        <f>IF(CK176="○",COUNTIF($AU$17:CK176,"○"),"")</f>
        <v/>
      </c>
      <c r="BG176" s="77"/>
      <c r="BH176" s="77"/>
      <c r="BI176" s="4" t="str">
        <f t="shared" si="59"/>
        <v/>
      </c>
      <c r="BJ176" s="4" t="str">
        <f t="shared" si="59"/>
        <v/>
      </c>
      <c r="BK176" s="4" t="str">
        <f t="shared" si="59"/>
        <v/>
      </c>
      <c r="BL176" s="4" t="str">
        <f t="shared" si="59"/>
        <v/>
      </c>
      <c r="BM176" s="4" t="str">
        <f>IF(CL176="○",COUNTIF($AN$17:CL176,"○"),"")</f>
        <v/>
      </c>
      <c r="BN176" s="4" t="str">
        <f>IF(CM176="○",COUNTIF($AO$17:CM176,"○"),"")</f>
        <v/>
      </c>
      <c r="BO176" s="4" t="str">
        <f>IF(CN176="○",COUNTIF($AP$17:CN176,"○"),"")</f>
        <v/>
      </c>
      <c r="BP176" s="4" t="str">
        <f>IF(DI176="○",COUNTIF($AU$17:DI176,"○"),"")</f>
        <v/>
      </c>
      <c r="BQ176" s="77"/>
      <c r="BR176" s="77"/>
      <c r="BS176" s="10"/>
      <c r="BT176" s="10"/>
      <c r="BU176" s="10"/>
      <c r="BV176" s="10"/>
      <c r="BW176" s="10"/>
      <c r="BX176" s="10"/>
      <c r="BY176" s="26"/>
      <c r="BZ176" s="4"/>
      <c r="CA176" s="4"/>
      <c r="CB176" s="10"/>
      <c r="CC176" s="10"/>
      <c r="CD176" s="10"/>
      <c r="CE176" s="10"/>
      <c r="CF176" s="10"/>
    </row>
    <row r="177" spans="1:84" ht="21.95" customHeight="1" thickTop="1" thickBot="1" x14ac:dyDescent="0.2">
      <c r="A177" s="4"/>
      <c r="B177" s="4"/>
      <c r="C177" s="4"/>
      <c r="D177" s="4"/>
      <c r="E177" s="45"/>
      <c r="F177" s="45"/>
      <c r="G177" s="45"/>
      <c r="H177" s="45"/>
      <c r="I177" s="77"/>
      <c r="J177" s="77"/>
      <c r="K177" s="4"/>
      <c r="L177" s="4"/>
      <c r="M177" s="4"/>
      <c r="N177" s="4"/>
      <c r="O177" s="46"/>
      <c r="P177" s="46"/>
      <c r="Q177" s="46"/>
      <c r="R177" s="46"/>
      <c r="S177" s="77"/>
      <c r="T177" s="77"/>
      <c r="U177" s="10">
        <v>5</v>
      </c>
      <c r="V177" s="110">
        <f t="shared" ref="V177:V216" si="70">IF($V17="","",$V17)</f>
        <v>1</v>
      </c>
      <c r="W177" s="120" t="str">
        <f>IF('申込一覧表（男子）'!$B$17=0,"",('申込一覧表（男子）'!$B$17))</f>
        <v/>
      </c>
      <c r="X177" s="111" t="str">
        <f t="shared" ref="X177:X216" si="71">IF($X17="","",$X17)</f>
        <v/>
      </c>
      <c r="Y177" s="112" t="str">
        <f t="shared" ref="Y177:Y216" si="72">IF($Y17="","",$Y17)</f>
        <v/>
      </c>
      <c r="Z177" s="112" t="str">
        <f t="shared" ref="Z177:Z216" si="73">IF($Z17="","",$Z17)</f>
        <v/>
      </c>
      <c r="AA177" s="113">
        <f t="shared" si="60"/>
        <v>0</v>
      </c>
      <c r="AB177" s="163" t="str">
        <f t="shared" ref="AB177:AB216" si="74">IF($AJ17="","",$AJ17)</f>
        <v/>
      </c>
      <c r="AC177" s="114" t="str">
        <f t="shared" ref="AC177:AC216" si="75">IF($AK17="","",$AK17)</f>
        <v/>
      </c>
      <c r="AD177" s="53"/>
      <c r="AE177" s="53"/>
      <c r="AF177" s="53"/>
      <c r="AG177" s="53"/>
      <c r="AH177" s="53"/>
      <c r="AI177" s="53"/>
      <c r="AJ177" s="166"/>
      <c r="AK177" s="53"/>
      <c r="AL177" s="166"/>
      <c r="AM177" s="53"/>
      <c r="AN177" s="8"/>
      <c r="AO177" s="8"/>
      <c r="AP177" s="8"/>
      <c r="AQ177" s="8"/>
      <c r="AR177" s="8"/>
      <c r="AS177" s="8"/>
      <c r="AT177" s="8"/>
      <c r="AU177" s="8"/>
      <c r="AV177" s="10"/>
      <c r="AW177" s="10"/>
      <c r="AX177" s="10"/>
      <c r="AY177" s="4" t="str">
        <f t="shared" ref="AY177:BB216" si="76">BC177</f>
        <v/>
      </c>
      <c r="AZ177" s="4" t="str">
        <f t="shared" si="76"/>
        <v/>
      </c>
      <c r="BA177" s="4" t="str">
        <f t="shared" si="76"/>
        <v/>
      </c>
      <c r="BB177" s="4" t="str">
        <f t="shared" si="76"/>
        <v/>
      </c>
      <c r="BC177" s="4" t="str">
        <f>IF(CD177="○",COUNTIF($AN$17:CD177,"○"),"")</f>
        <v/>
      </c>
      <c r="BD177" s="4" t="str">
        <f>IF(CE177="○",COUNTIF($AO$17:CE177,"○"),"")</f>
        <v/>
      </c>
      <c r="BE177" s="4" t="str">
        <f>IF(CF177="○",COUNTIF($AP$17:CF177,"○"),"")</f>
        <v/>
      </c>
      <c r="BF177" s="4" t="str">
        <f>IF(CK177="○",COUNTIF($AU$17:CK177,"○"),"")</f>
        <v/>
      </c>
      <c r="BG177" s="77"/>
      <c r="BH177" s="77"/>
      <c r="BI177" s="4" t="str">
        <f t="shared" ref="BI177:BL216" si="77">BM177</f>
        <v/>
      </c>
      <c r="BJ177" s="4" t="str">
        <f t="shared" si="77"/>
        <v/>
      </c>
      <c r="BK177" s="4" t="str">
        <f t="shared" si="77"/>
        <v/>
      </c>
      <c r="BL177" s="4" t="str">
        <f t="shared" si="77"/>
        <v/>
      </c>
      <c r="BM177" s="4" t="str">
        <f>IF(CL177="○",COUNTIF($AN$17:CL177,"○"),"")</f>
        <v/>
      </c>
      <c r="BN177" s="4" t="str">
        <f>IF(CM177="○",COUNTIF($AO$17:CM177,"○"),"")</f>
        <v/>
      </c>
      <c r="BO177" s="4" t="str">
        <f>IF(CN177="○",COUNTIF($AP$17:CN177,"○"),"")</f>
        <v/>
      </c>
      <c r="BP177" s="4" t="str">
        <f>IF(DI177="○",COUNTIF($AU$17:DI177,"○"),"")</f>
        <v/>
      </c>
      <c r="BQ177" s="77"/>
      <c r="BR177" s="77"/>
      <c r="BS177" s="4"/>
      <c r="BT177" s="10"/>
      <c r="BU177" s="10"/>
      <c r="BV177" s="24"/>
      <c r="BW177" s="10"/>
      <c r="BX177" s="10"/>
      <c r="BY177" s="18"/>
      <c r="BZ177" s="39"/>
      <c r="CA177" s="40"/>
      <c r="CB177" s="10"/>
      <c r="CC177" s="10"/>
      <c r="CD177" s="10"/>
      <c r="CE177" s="24"/>
      <c r="CF177" s="10"/>
    </row>
    <row r="178" spans="1:84" ht="21.95" customHeight="1" thickTop="1" thickBot="1" x14ac:dyDescent="0.2">
      <c r="A178" s="4"/>
      <c r="B178" s="4"/>
      <c r="C178" s="4"/>
      <c r="D178" s="4"/>
      <c r="E178" s="45"/>
      <c r="F178" s="45"/>
      <c r="G178" s="45"/>
      <c r="H178" s="45"/>
      <c r="I178" s="77"/>
      <c r="J178" s="77"/>
      <c r="K178" s="4"/>
      <c r="L178" s="4"/>
      <c r="M178" s="4"/>
      <c r="N178" s="4"/>
      <c r="O178" s="46"/>
      <c r="P178" s="46"/>
      <c r="Q178" s="46"/>
      <c r="R178" s="46"/>
      <c r="S178" s="77"/>
      <c r="T178" s="77"/>
      <c r="U178" s="10"/>
      <c r="V178" s="110">
        <f t="shared" si="70"/>
        <v>2</v>
      </c>
      <c r="W178" s="120" t="str">
        <f>IF('申込一覧表（男子）'!$B$18=0,"",('申込一覧表（男子）'!$B$18))</f>
        <v/>
      </c>
      <c r="X178" s="111" t="str">
        <f t="shared" si="71"/>
        <v/>
      </c>
      <c r="Y178" s="112" t="str">
        <f t="shared" si="72"/>
        <v/>
      </c>
      <c r="Z178" s="112" t="str">
        <f t="shared" si="73"/>
        <v/>
      </c>
      <c r="AA178" s="113">
        <f t="shared" si="60"/>
        <v>0</v>
      </c>
      <c r="AB178" s="163" t="str">
        <f t="shared" si="74"/>
        <v/>
      </c>
      <c r="AC178" s="114" t="str">
        <f t="shared" si="75"/>
        <v/>
      </c>
      <c r="AD178" s="53"/>
      <c r="AE178" s="53"/>
      <c r="AF178" s="53"/>
      <c r="AG178" s="53"/>
      <c r="AH178" s="53"/>
      <c r="AI178" s="53"/>
      <c r="AJ178" s="166"/>
      <c r="AK178" s="53"/>
      <c r="AL178" s="166"/>
      <c r="AM178" s="53"/>
      <c r="AN178" s="8"/>
      <c r="AO178" s="8"/>
      <c r="AP178" s="8"/>
      <c r="AQ178" s="8"/>
      <c r="AR178" s="8"/>
      <c r="AS178" s="8"/>
      <c r="AT178" s="8"/>
      <c r="AU178" s="8"/>
      <c r="AV178" s="10"/>
      <c r="AW178" s="10"/>
      <c r="AX178" s="10"/>
      <c r="AY178" s="4" t="str">
        <f t="shared" si="76"/>
        <v/>
      </c>
      <c r="AZ178" s="4" t="str">
        <f t="shared" si="76"/>
        <v/>
      </c>
      <c r="BA178" s="4" t="str">
        <f t="shared" si="76"/>
        <v/>
      </c>
      <c r="BB178" s="4" t="str">
        <f t="shared" si="76"/>
        <v/>
      </c>
      <c r="BC178" s="4" t="str">
        <f>IF(CD178="○",COUNTIF($AN$17:CD178,"○"),"")</f>
        <v/>
      </c>
      <c r="BD178" s="4" t="str">
        <f>IF(CE178="○",COUNTIF($AO$17:CE178,"○"),"")</f>
        <v/>
      </c>
      <c r="BE178" s="4" t="str">
        <f>IF(CF178="○",COUNTIF($AP$17:CF178,"○"),"")</f>
        <v/>
      </c>
      <c r="BF178" s="4" t="str">
        <f>IF(CK178="○",COUNTIF($AU$17:CK178,"○"),"")</f>
        <v/>
      </c>
      <c r="BG178" s="77"/>
      <c r="BH178" s="77"/>
      <c r="BI178" s="4" t="str">
        <f t="shared" si="77"/>
        <v/>
      </c>
      <c r="BJ178" s="4" t="str">
        <f t="shared" si="77"/>
        <v/>
      </c>
      <c r="BK178" s="4" t="str">
        <f t="shared" si="77"/>
        <v/>
      </c>
      <c r="BL178" s="4" t="str">
        <f t="shared" si="77"/>
        <v/>
      </c>
      <c r="BM178" s="4" t="str">
        <f>IF(CL178="○",COUNTIF($AN$17:CL178,"○"),"")</f>
        <v/>
      </c>
      <c r="BN178" s="4" t="str">
        <f>IF(CM178="○",COUNTIF($AO$17:CM178,"○"),"")</f>
        <v/>
      </c>
      <c r="BO178" s="4" t="str">
        <f>IF(CN178="○",COUNTIF($AP$17:CN178,"○"),"")</f>
        <v/>
      </c>
      <c r="BP178" s="4" t="str">
        <f>IF(DI178="○",COUNTIF($AU$17:DI178,"○"),"")</f>
        <v/>
      </c>
      <c r="BQ178" s="77"/>
      <c r="BR178" s="77"/>
      <c r="BS178" s="4"/>
      <c r="BT178" s="10"/>
      <c r="BU178" s="10"/>
      <c r="BV178" s="10"/>
      <c r="BW178" s="10"/>
      <c r="BX178" s="10"/>
      <c r="BY178" s="18"/>
      <c r="BZ178" s="39"/>
      <c r="CA178" s="10"/>
      <c r="CB178" s="10"/>
      <c r="CC178" s="10"/>
      <c r="CD178" s="10"/>
      <c r="CE178" s="10"/>
      <c r="CF178" s="10"/>
    </row>
    <row r="179" spans="1:84" ht="21.95" customHeight="1" thickTop="1" thickBot="1" x14ac:dyDescent="0.2">
      <c r="A179" s="4"/>
      <c r="B179" s="4"/>
      <c r="C179" s="4"/>
      <c r="D179" s="4"/>
      <c r="E179" s="45"/>
      <c r="F179" s="45"/>
      <c r="G179" s="45"/>
      <c r="H179" s="45"/>
      <c r="I179" s="77"/>
      <c r="J179" s="77"/>
      <c r="K179" s="4"/>
      <c r="L179" s="4"/>
      <c r="M179" s="4"/>
      <c r="N179" s="4"/>
      <c r="O179" s="46"/>
      <c r="P179" s="46"/>
      <c r="Q179" s="46"/>
      <c r="R179" s="46"/>
      <c r="S179" s="77"/>
      <c r="T179" s="77"/>
      <c r="U179" s="10"/>
      <c r="V179" s="110">
        <f t="shared" si="70"/>
        <v>3</v>
      </c>
      <c r="W179" s="120" t="str">
        <f>IF('申込一覧表（男子）'!$B$19=0,"",('申込一覧表（男子）'!$B$19))</f>
        <v/>
      </c>
      <c r="X179" s="111" t="str">
        <f t="shared" si="71"/>
        <v/>
      </c>
      <c r="Y179" s="112" t="str">
        <f t="shared" si="72"/>
        <v/>
      </c>
      <c r="Z179" s="112" t="str">
        <f t="shared" si="73"/>
        <v/>
      </c>
      <c r="AA179" s="113">
        <f t="shared" si="60"/>
        <v>0</v>
      </c>
      <c r="AB179" s="163" t="str">
        <f t="shared" si="74"/>
        <v/>
      </c>
      <c r="AC179" s="114" t="str">
        <f t="shared" si="75"/>
        <v/>
      </c>
      <c r="AD179" s="53"/>
      <c r="AE179" s="53"/>
      <c r="AF179" s="53"/>
      <c r="AG179" s="53"/>
      <c r="AH179" s="53"/>
      <c r="AI179" s="53"/>
      <c r="AJ179" s="166"/>
      <c r="AK179" s="53"/>
      <c r="AL179" s="166"/>
      <c r="AM179" s="53"/>
      <c r="AN179" s="8"/>
      <c r="AO179" s="8"/>
      <c r="AP179" s="8"/>
      <c r="AQ179" s="8"/>
      <c r="AR179" s="8"/>
      <c r="AS179" s="8"/>
      <c r="AT179" s="8"/>
      <c r="AU179" s="8"/>
      <c r="AV179" s="10"/>
      <c r="AW179" s="10"/>
      <c r="AX179" s="10"/>
      <c r="AY179" s="4" t="str">
        <f t="shared" si="76"/>
        <v/>
      </c>
      <c r="AZ179" s="4" t="str">
        <f t="shared" si="76"/>
        <v/>
      </c>
      <c r="BA179" s="4" t="str">
        <f t="shared" si="76"/>
        <v/>
      </c>
      <c r="BB179" s="4" t="str">
        <f t="shared" si="76"/>
        <v/>
      </c>
      <c r="BC179" s="4" t="str">
        <f>IF(CD179="○",COUNTIF($AN$17:CD179,"○"),"")</f>
        <v/>
      </c>
      <c r="BD179" s="4" t="str">
        <f>IF(CE179="○",COUNTIF($AO$17:CE179,"○"),"")</f>
        <v/>
      </c>
      <c r="BE179" s="4" t="str">
        <f>IF(CF179="○",COUNTIF($AP$17:CF179,"○"),"")</f>
        <v/>
      </c>
      <c r="BF179" s="4" t="str">
        <f>IF(CK179="○",COUNTIF($AU$17:CK179,"○"),"")</f>
        <v/>
      </c>
      <c r="BG179" s="77"/>
      <c r="BH179" s="77"/>
      <c r="BI179" s="4" t="str">
        <f t="shared" si="77"/>
        <v/>
      </c>
      <c r="BJ179" s="4" t="str">
        <f t="shared" si="77"/>
        <v/>
      </c>
      <c r="BK179" s="4" t="str">
        <f t="shared" si="77"/>
        <v/>
      </c>
      <c r="BL179" s="4" t="str">
        <f t="shared" si="77"/>
        <v/>
      </c>
      <c r="BM179" s="4" t="str">
        <f>IF(CL179="○",COUNTIF($AN$17:CL179,"○"),"")</f>
        <v/>
      </c>
      <c r="BN179" s="4" t="str">
        <f>IF(CM179="○",COUNTIF($AO$17:CM179,"○"),"")</f>
        <v/>
      </c>
      <c r="BO179" s="4" t="str">
        <f>IF(CN179="○",COUNTIF($AP$17:CN179,"○"),"")</f>
        <v/>
      </c>
      <c r="BP179" s="4" t="str">
        <f>IF(DI179="○",COUNTIF($AU$17:DI179,"○"),"")</f>
        <v/>
      </c>
      <c r="BQ179" s="77"/>
      <c r="BR179" s="77"/>
      <c r="BS179" s="4"/>
      <c r="BT179" s="10"/>
      <c r="BU179" s="10"/>
      <c r="BV179" s="10"/>
      <c r="BW179" s="10"/>
      <c r="BX179" s="10"/>
      <c r="BY179" s="18"/>
      <c r="BZ179" s="10"/>
      <c r="CA179" s="10"/>
      <c r="CB179" s="10"/>
      <c r="CC179" s="10"/>
      <c r="CD179" s="10"/>
      <c r="CE179" s="10"/>
      <c r="CF179" s="10"/>
    </row>
    <row r="180" spans="1:84" ht="21.95" customHeight="1" thickTop="1" thickBot="1" x14ac:dyDescent="0.2">
      <c r="A180" s="4"/>
      <c r="B180" s="4"/>
      <c r="C180" s="4"/>
      <c r="D180" s="4"/>
      <c r="E180" s="45"/>
      <c r="F180" s="45"/>
      <c r="G180" s="45"/>
      <c r="H180" s="45"/>
      <c r="I180" s="77"/>
      <c r="J180" s="77"/>
      <c r="K180" s="4"/>
      <c r="L180" s="4"/>
      <c r="M180" s="4"/>
      <c r="N180" s="4"/>
      <c r="O180" s="46"/>
      <c r="P180" s="46"/>
      <c r="Q180" s="46"/>
      <c r="R180" s="46"/>
      <c r="S180" s="77"/>
      <c r="T180" s="77"/>
      <c r="U180" s="10"/>
      <c r="V180" s="110">
        <f t="shared" si="70"/>
        <v>4</v>
      </c>
      <c r="W180" s="120" t="str">
        <f>IF('申込一覧表（男子）'!$B$20=0,"",('申込一覧表（男子）'!$B$20))</f>
        <v/>
      </c>
      <c r="X180" s="111" t="str">
        <f t="shared" si="71"/>
        <v/>
      </c>
      <c r="Y180" s="112" t="str">
        <f t="shared" si="72"/>
        <v/>
      </c>
      <c r="Z180" s="112" t="str">
        <f t="shared" si="73"/>
        <v/>
      </c>
      <c r="AA180" s="113">
        <f t="shared" si="60"/>
        <v>0</v>
      </c>
      <c r="AB180" s="163" t="str">
        <f t="shared" si="74"/>
        <v/>
      </c>
      <c r="AC180" s="114" t="str">
        <f t="shared" si="75"/>
        <v/>
      </c>
      <c r="AD180" s="53"/>
      <c r="AE180" s="53"/>
      <c r="AF180" s="53"/>
      <c r="AG180" s="53"/>
      <c r="AH180" s="53"/>
      <c r="AI180" s="53"/>
      <c r="AJ180" s="166"/>
      <c r="AK180" s="53"/>
      <c r="AL180" s="166"/>
      <c r="AM180" s="53"/>
      <c r="AN180" s="8"/>
      <c r="AO180" s="8"/>
      <c r="AP180" s="8"/>
      <c r="AQ180" s="8"/>
      <c r="AR180" s="8"/>
      <c r="AS180" s="8"/>
      <c r="AT180" s="8"/>
      <c r="AU180" s="8"/>
      <c r="AV180" s="10"/>
      <c r="AW180" s="10"/>
      <c r="AX180" s="10"/>
      <c r="AY180" s="4" t="str">
        <f t="shared" si="76"/>
        <v/>
      </c>
      <c r="AZ180" s="4" t="str">
        <f t="shared" si="76"/>
        <v/>
      </c>
      <c r="BA180" s="4" t="str">
        <f t="shared" si="76"/>
        <v/>
      </c>
      <c r="BB180" s="4" t="str">
        <f t="shared" si="76"/>
        <v/>
      </c>
      <c r="BC180" s="4" t="str">
        <f>IF(CD180="○",COUNTIF($AN$17:CD180,"○"),"")</f>
        <v/>
      </c>
      <c r="BD180" s="4" t="str">
        <f>IF(CE180="○",COUNTIF($AO$17:CE180,"○"),"")</f>
        <v/>
      </c>
      <c r="BE180" s="4" t="str">
        <f>IF(CF180="○",COUNTIF($AP$17:CF180,"○"),"")</f>
        <v/>
      </c>
      <c r="BF180" s="4" t="str">
        <f>IF(CK180="○",COUNTIF($AU$17:CK180,"○"),"")</f>
        <v/>
      </c>
      <c r="BG180" s="77"/>
      <c r="BH180" s="77"/>
      <c r="BI180" s="4" t="str">
        <f t="shared" si="77"/>
        <v/>
      </c>
      <c r="BJ180" s="4" t="str">
        <f t="shared" si="77"/>
        <v/>
      </c>
      <c r="BK180" s="4" t="str">
        <f t="shared" si="77"/>
        <v/>
      </c>
      <c r="BL180" s="4" t="str">
        <f t="shared" si="77"/>
        <v/>
      </c>
      <c r="BM180" s="4" t="str">
        <f>IF(CL180="○",COUNTIF($AN$17:CL180,"○"),"")</f>
        <v/>
      </c>
      <c r="BN180" s="4" t="str">
        <f>IF(CM180="○",COUNTIF($AO$17:CM180,"○"),"")</f>
        <v/>
      </c>
      <c r="BO180" s="4" t="str">
        <f>IF(CN180="○",COUNTIF($AP$17:CN180,"○"),"")</f>
        <v/>
      </c>
      <c r="BP180" s="4" t="str">
        <f>IF(DI180="○",COUNTIF($AU$17:DI180,"○"),"")</f>
        <v/>
      </c>
      <c r="BQ180" s="77"/>
      <c r="BR180" s="77"/>
      <c r="BS180" s="4"/>
      <c r="BT180" s="10"/>
      <c r="BU180" s="10"/>
      <c r="BV180" s="10"/>
      <c r="BW180" s="10"/>
      <c r="BX180" s="10"/>
      <c r="BY180" s="18"/>
      <c r="BZ180" s="10"/>
      <c r="CA180" s="10"/>
      <c r="CB180" s="10"/>
      <c r="CC180" s="10"/>
      <c r="CD180" s="10"/>
      <c r="CE180" s="10"/>
      <c r="CF180" s="10"/>
    </row>
    <row r="181" spans="1:84" ht="21.95" customHeight="1" thickTop="1" thickBot="1" x14ac:dyDescent="0.2">
      <c r="A181" s="4"/>
      <c r="B181" s="4"/>
      <c r="C181" s="4"/>
      <c r="D181" s="4"/>
      <c r="E181" s="45"/>
      <c r="F181" s="45"/>
      <c r="G181" s="45"/>
      <c r="H181" s="45"/>
      <c r="I181" s="77"/>
      <c r="J181" s="77"/>
      <c r="K181" s="4"/>
      <c r="L181" s="4"/>
      <c r="M181" s="4"/>
      <c r="N181" s="4"/>
      <c r="O181" s="46"/>
      <c r="P181" s="46"/>
      <c r="Q181" s="46"/>
      <c r="R181" s="46"/>
      <c r="S181" s="77"/>
      <c r="T181" s="77"/>
      <c r="U181" s="10"/>
      <c r="V181" s="110">
        <f t="shared" si="70"/>
        <v>5</v>
      </c>
      <c r="W181" s="120" t="str">
        <f>IF('申込一覧表（男子）'!$B$21=0,"",('申込一覧表（男子）'!$B$21))</f>
        <v/>
      </c>
      <c r="X181" s="111" t="str">
        <f t="shared" si="71"/>
        <v/>
      </c>
      <c r="Y181" s="112" t="str">
        <f t="shared" si="72"/>
        <v/>
      </c>
      <c r="Z181" s="112" t="str">
        <f t="shared" si="73"/>
        <v/>
      </c>
      <c r="AA181" s="113">
        <f t="shared" si="60"/>
        <v>0</v>
      </c>
      <c r="AB181" s="163" t="str">
        <f t="shared" si="74"/>
        <v/>
      </c>
      <c r="AC181" s="114" t="str">
        <f t="shared" si="75"/>
        <v/>
      </c>
      <c r="AD181" s="53"/>
      <c r="AE181" s="53"/>
      <c r="AF181" s="53"/>
      <c r="AG181" s="53"/>
      <c r="AH181" s="53"/>
      <c r="AI181" s="53"/>
      <c r="AJ181" s="166"/>
      <c r="AK181" s="53"/>
      <c r="AL181" s="166"/>
      <c r="AM181" s="53"/>
      <c r="AN181" s="8"/>
      <c r="AO181" s="8"/>
      <c r="AP181" s="8"/>
      <c r="AQ181" s="8"/>
      <c r="AR181" s="8"/>
      <c r="AS181" s="8"/>
      <c r="AT181" s="8"/>
      <c r="AU181" s="8"/>
      <c r="AV181" s="10"/>
      <c r="AW181" s="10"/>
      <c r="AX181" s="10"/>
      <c r="AY181" s="4" t="str">
        <f t="shared" si="76"/>
        <v/>
      </c>
      <c r="AZ181" s="4" t="str">
        <f t="shared" si="76"/>
        <v/>
      </c>
      <c r="BA181" s="4" t="str">
        <f t="shared" si="76"/>
        <v/>
      </c>
      <c r="BB181" s="4" t="str">
        <f t="shared" si="76"/>
        <v/>
      </c>
      <c r="BC181" s="4" t="str">
        <f>IF(CD181="○",COUNTIF($AN$17:CD181,"○"),"")</f>
        <v/>
      </c>
      <c r="BD181" s="4" t="str">
        <f>IF(CE181="○",COUNTIF($AO$17:CE181,"○"),"")</f>
        <v/>
      </c>
      <c r="BE181" s="4" t="str">
        <f>IF(CF181="○",COUNTIF($AP$17:CF181,"○"),"")</f>
        <v/>
      </c>
      <c r="BF181" s="4" t="str">
        <f>IF(CK181="○",COUNTIF($AU$17:CK181,"○"),"")</f>
        <v/>
      </c>
      <c r="BG181" s="77"/>
      <c r="BH181" s="77"/>
      <c r="BI181" s="4" t="str">
        <f t="shared" si="77"/>
        <v/>
      </c>
      <c r="BJ181" s="4" t="str">
        <f t="shared" si="77"/>
        <v/>
      </c>
      <c r="BK181" s="4" t="str">
        <f t="shared" si="77"/>
        <v/>
      </c>
      <c r="BL181" s="4" t="str">
        <f t="shared" si="77"/>
        <v/>
      </c>
      <c r="BM181" s="4" t="str">
        <f>IF(CL181="○",COUNTIF($AN$17:CL181,"○"),"")</f>
        <v/>
      </c>
      <c r="BN181" s="4" t="str">
        <f>IF(CM181="○",COUNTIF($AO$17:CM181,"○"),"")</f>
        <v/>
      </c>
      <c r="BO181" s="4" t="str">
        <f>IF(CN181="○",COUNTIF($AP$17:CN181,"○"),"")</f>
        <v/>
      </c>
      <c r="BP181" s="4" t="str">
        <f>IF(DI181="○",COUNTIF($AU$17:DI181,"○"),"")</f>
        <v/>
      </c>
      <c r="BQ181" s="77"/>
      <c r="BR181" s="77"/>
      <c r="BS181" s="4"/>
      <c r="BT181" s="10"/>
      <c r="BU181" s="10"/>
      <c r="BV181" s="10"/>
      <c r="BW181" s="10"/>
      <c r="BX181" s="10"/>
      <c r="BY181" s="18"/>
      <c r="BZ181" s="10"/>
      <c r="CA181" s="10"/>
      <c r="CB181" s="10"/>
      <c r="CC181" s="10"/>
      <c r="CD181" s="10"/>
      <c r="CE181" s="10"/>
      <c r="CF181" s="10"/>
    </row>
    <row r="182" spans="1:84" ht="21.95" customHeight="1" thickTop="1" thickBot="1" x14ac:dyDescent="0.2">
      <c r="A182" s="4"/>
      <c r="B182" s="4"/>
      <c r="C182" s="4"/>
      <c r="D182" s="4"/>
      <c r="E182" s="45"/>
      <c r="F182" s="45"/>
      <c r="G182" s="45"/>
      <c r="H182" s="45"/>
      <c r="I182" s="77"/>
      <c r="J182" s="77"/>
      <c r="K182" s="4"/>
      <c r="L182" s="4"/>
      <c r="M182" s="4"/>
      <c r="N182" s="4"/>
      <c r="O182" s="46"/>
      <c r="P182" s="46"/>
      <c r="Q182" s="46"/>
      <c r="R182" s="46"/>
      <c r="S182" s="77"/>
      <c r="T182" s="77"/>
      <c r="U182" s="10"/>
      <c r="V182" s="110">
        <f t="shared" si="70"/>
        <v>6</v>
      </c>
      <c r="W182" s="120" t="str">
        <f>IF('申込一覧表（男子）'!$B$22=0,"",('申込一覧表（男子）'!$B$22))</f>
        <v/>
      </c>
      <c r="X182" s="111" t="str">
        <f t="shared" si="71"/>
        <v/>
      </c>
      <c r="Y182" s="112" t="str">
        <f t="shared" si="72"/>
        <v/>
      </c>
      <c r="Z182" s="112" t="str">
        <f t="shared" si="73"/>
        <v/>
      </c>
      <c r="AA182" s="113">
        <f t="shared" si="60"/>
        <v>0</v>
      </c>
      <c r="AB182" s="163" t="str">
        <f t="shared" si="74"/>
        <v/>
      </c>
      <c r="AC182" s="114" t="str">
        <f t="shared" si="75"/>
        <v/>
      </c>
      <c r="AD182" s="53"/>
      <c r="AE182" s="53"/>
      <c r="AF182" s="53"/>
      <c r="AG182" s="53"/>
      <c r="AH182" s="53"/>
      <c r="AI182" s="53"/>
      <c r="AJ182" s="166"/>
      <c r="AK182" s="53"/>
      <c r="AL182" s="166"/>
      <c r="AM182" s="53"/>
      <c r="AN182" s="8"/>
      <c r="AO182" s="8"/>
      <c r="AP182" s="8"/>
      <c r="AQ182" s="8"/>
      <c r="AR182" s="8"/>
      <c r="AS182" s="8"/>
      <c r="AT182" s="8"/>
      <c r="AU182" s="8"/>
      <c r="AV182" s="10"/>
      <c r="AW182" s="10"/>
      <c r="AX182" s="10"/>
      <c r="AY182" s="4" t="str">
        <f t="shared" si="76"/>
        <v/>
      </c>
      <c r="AZ182" s="4" t="str">
        <f t="shared" si="76"/>
        <v/>
      </c>
      <c r="BA182" s="4" t="str">
        <f t="shared" si="76"/>
        <v/>
      </c>
      <c r="BB182" s="4" t="str">
        <f t="shared" si="76"/>
        <v/>
      </c>
      <c r="BC182" s="4" t="str">
        <f>IF(CD182="○",COUNTIF($AN$17:CD182,"○"),"")</f>
        <v/>
      </c>
      <c r="BD182" s="4" t="str">
        <f>IF(CE182="○",COUNTIF($AO$17:CE182,"○"),"")</f>
        <v/>
      </c>
      <c r="BE182" s="4" t="str">
        <f>IF(CF182="○",COUNTIF($AP$17:CF182,"○"),"")</f>
        <v/>
      </c>
      <c r="BF182" s="4" t="str">
        <f>IF(CK182="○",COUNTIF($AU$17:CK182,"○"),"")</f>
        <v/>
      </c>
      <c r="BG182" s="77"/>
      <c r="BH182" s="77"/>
      <c r="BI182" s="4" t="str">
        <f t="shared" si="77"/>
        <v/>
      </c>
      <c r="BJ182" s="4" t="str">
        <f t="shared" si="77"/>
        <v/>
      </c>
      <c r="BK182" s="4" t="str">
        <f t="shared" si="77"/>
        <v/>
      </c>
      <c r="BL182" s="4" t="str">
        <f t="shared" si="77"/>
        <v/>
      </c>
      <c r="BM182" s="4" t="str">
        <f>IF(CL182="○",COUNTIF($AN$17:CL182,"○"),"")</f>
        <v/>
      </c>
      <c r="BN182" s="4" t="str">
        <f>IF(CM182="○",COUNTIF($AO$17:CM182,"○"),"")</f>
        <v/>
      </c>
      <c r="BO182" s="4" t="str">
        <f>IF(CN182="○",COUNTIF($AP$17:CN182,"○"),"")</f>
        <v/>
      </c>
      <c r="BP182" s="4" t="str">
        <f>IF(DI182="○",COUNTIF($AU$17:DI182,"○"),"")</f>
        <v/>
      </c>
      <c r="BQ182" s="77"/>
      <c r="BR182" s="77"/>
      <c r="BS182" s="4"/>
      <c r="BT182" s="10"/>
      <c r="BU182" s="10"/>
      <c r="BV182" s="10"/>
      <c r="BW182" s="10"/>
      <c r="BX182" s="10"/>
      <c r="BY182" s="18"/>
      <c r="BZ182" s="39"/>
      <c r="CA182" s="10"/>
      <c r="CB182" s="10"/>
      <c r="CC182" s="10"/>
      <c r="CD182" s="10"/>
      <c r="CE182" s="10"/>
      <c r="CF182" s="10"/>
    </row>
    <row r="183" spans="1:84" ht="21.95" customHeight="1" thickTop="1" thickBot="1" x14ac:dyDescent="0.2">
      <c r="A183" s="4"/>
      <c r="B183" s="4"/>
      <c r="C183" s="4"/>
      <c r="D183" s="4"/>
      <c r="E183" s="45"/>
      <c r="F183" s="45"/>
      <c r="G183" s="45"/>
      <c r="H183" s="45"/>
      <c r="I183" s="77"/>
      <c r="J183" s="77"/>
      <c r="K183" s="4"/>
      <c r="L183" s="4"/>
      <c r="M183" s="4"/>
      <c r="N183" s="4"/>
      <c r="O183" s="46"/>
      <c r="P183" s="46"/>
      <c r="Q183" s="46"/>
      <c r="R183" s="46"/>
      <c r="S183" s="77"/>
      <c r="T183" s="77"/>
      <c r="U183" s="10"/>
      <c r="V183" s="110">
        <f t="shared" si="70"/>
        <v>7</v>
      </c>
      <c r="W183" s="120" t="str">
        <f>IF('申込一覧表（男子）'!$B$23=0,"",('申込一覧表（男子）'!$B$23))</f>
        <v/>
      </c>
      <c r="X183" s="111" t="str">
        <f t="shared" si="71"/>
        <v/>
      </c>
      <c r="Y183" s="112" t="str">
        <f t="shared" si="72"/>
        <v/>
      </c>
      <c r="Z183" s="112" t="str">
        <f t="shared" si="73"/>
        <v/>
      </c>
      <c r="AA183" s="113">
        <f t="shared" si="60"/>
        <v>0</v>
      </c>
      <c r="AB183" s="163" t="str">
        <f t="shared" si="74"/>
        <v/>
      </c>
      <c r="AC183" s="114" t="str">
        <f t="shared" si="75"/>
        <v/>
      </c>
      <c r="AD183" s="53"/>
      <c r="AE183" s="53"/>
      <c r="AF183" s="53"/>
      <c r="AG183" s="53"/>
      <c r="AH183" s="53"/>
      <c r="AI183" s="53"/>
      <c r="AJ183" s="166"/>
      <c r="AK183" s="53"/>
      <c r="AL183" s="166"/>
      <c r="AM183" s="53"/>
      <c r="AN183" s="8"/>
      <c r="AO183" s="8"/>
      <c r="AP183" s="8"/>
      <c r="AQ183" s="8"/>
      <c r="AR183" s="8"/>
      <c r="AS183" s="8"/>
      <c r="AT183" s="8"/>
      <c r="AU183" s="8"/>
      <c r="AV183" s="10"/>
      <c r="AW183" s="10"/>
      <c r="AX183" s="10"/>
      <c r="AY183" s="4" t="str">
        <f t="shared" si="76"/>
        <v/>
      </c>
      <c r="AZ183" s="4" t="str">
        <f t="shared" si="76"/>
        <v/>
      </c>
      <c r="BA183" s="4" t="str">
        <f t="shared" si="76"/>
        <v/>
      </c>
      <c r="BB183" s="4" t="str">
        <f t="shared" si="76"/>
        <v/>
      </c>
      <c r="BC183" s="4" t="str">
        <f>IF(CD183="○",COUNTIF($AN$17:CD183,"○"),"")</f>
        <v/>
      </c>
      <c r="BD183" s="4" t="str">
        <f>IF(CE183="○",COUNTIF($AO$17:CE183,"○"),"")</f>
        <v/>
      </c>
      <c r="BE183" s="4" t="str">
        <f>IF(CF183="○",COUNTIF($AP$17:CF183,"○"),"")</f>
        <v/>
      </c>
      <c r="BF183" s="4" t="str">
        <f>IF(CK183="○",COUNTIF($AU$17:CK183,"○"),"")</f>
        <v/>
      </c>
      <c r="BG183" s="77"/>
      <c r="BH183" s="77"/>
      <c r="BI183" s="4" t="str">
        <f t="shared" si="77"/>
        <v/>
      </c>
      <c r="BJ183" s="4" t="str">
        <f t="shared" si="77"/>
        <v/>
      </c>
      <c r="BK183" s="4" t="str">
        <f t="shared" si="77"/>
        <v/>
      </c>
      <c r="BL183" s="4" t="str">
        <f t="shared" si="77"/>
        <v/>
      </c>
      <c r="BM183" s="4" t="str">
        <f>IF(CL183="○",COUNTIF($AN$17:CL183,"○"),"")</f>
        <v/>
      </c>
      <c r="BN183" s="4" t="str">
        <f>IF(CM183="○",COUNTIF($AO$17:CM183,"○"),"")</f>
        <v/>
      </c>
      <c r="BO183" s="4" t="str">
        <f>IF(CN183="○",COUNTIF($AP$17:CN183,"○"),"")</f>
        <v/>
      </c>
      <c r="BP183" s="4" t="str">
        <f>IF(DI183="○",COUNTIF($AU$17:DI183,"○"),"")</f>
        <v/>
      </c>
      <c r="BQ183" s="77"/>
      <c r="BR183" s="77"/>
      <c r="BS183" s="4"/>
      <c r="BT183" s="10"/>
      <c r="BU183" s="10"/>
      <c r="BV183" s="10"/>
      <c r="BW183" s="10"/>
      <c r="BX183" s="10"/>
      <c r="BY183" s="18"/>
      <c r="BZ183" s="9"/>
      <c r="CA183" s="9"/>
      <c r="CB183" s="10"/>
      <c r="CC183" s="10"/>
      <c r="CD183" s="10"/>
      <c r="CE183" s="10"/>
      <c r="CF183" s="10"/>
    </row>
    <row r="184" spans="1:84" ht="21.95" customHeight="1" thickTop="1" thickBot="1" x14ac:dyDescent="0.2">
      <c r="A184" s="4"/>
      <c r="B184" s="4"/>
      <c r="C184" s="4"/>
      <c r="D184" s="4"/>
      <c r="E184" s="45"/>
      <c r="F184" s="45"/>
      <c r="G184" s="45"/>
      <c r="H184" s="45"/>
      <c r="I184" s="77"/>
      <c r="J184" s="77"/>
      <c r="K184" s="4"/>
      <c r="L184" s="4"/>
      <c r="M184" s="4"/>
      <c r="N184" s="4"/>
      <c r="O184" s="46"/>
      <c r="P184" s="46"/>
      <c r="Q184" s="46"/>
      <c r="R184" s="46"/>
      <c r="S184" s="77"/>
      <c r="T184" s="77"/>
      <c r="U184" s="10"/>
      <c r="V184" s="110">
        <f t="shared" si="70"/>
        <v>8</v>
      </c>
      <c r="W184" s="120" t="str">
        <f>IF('申込一覧表（男子）'!$B$24=0,"",('申込一覧表（男子）'!$B$24))</f>
        <v/>
      </c>
      <c r="X184" s="111" t="str">
        <f t="shared" si="71"/>
        <v/>
      </c>
      <c r="Y184" s="112" t="str">
        <f t="shared" si="72"/>
        <v/>
      </c>
      <c r="Z184" s="112" t="str">
        <f t="shared" si="73"/>
        <v/>
      </c>
      <c r="AA184" s="113">
        <f t="shared" si="60"/>
        <v>0</v>
      </c>
      <c r="AB184" s="163" t="str">
        <f t="shared" si="74"/>
        <v/>
      </c>
      <c r="AC184" s="114" t="str">
        <f t="shared" si="75"/>
        <v/>
      </c>
      <c r="AD184" s="53"/>
      <c r="AE184" s="53"/>
      <c r="AF184" s="53"/>
      <c r="AG184" s="53"/>
      <c r="AH184" s="53"/>
      <c r="AI184" s="53"/>
      <c r="AJ184" s="166"/>
      <c r="AK184" s="53"/>
      <c r="AL184" s="166"/>
      <c r="AM184" s="53"/>
      <c r="AN184" s="8"/>
      <c r="AO184" s="8"/>
      <c r="AP184" s="8"/>
      <c r="AQ184" s="8"/>
      <c r="AR184" s="8"/>
      <c r="AS184" s="8"/>
      <c r="AT184" s="8"/>
      <c r="AU184" s="8"/>
      <c r="AV184" s="10"/>
      <c r="AW184" s="10"/>
      <c r="AX184" s="10"/>
      <c r="AY184" s="4" t="str">
        <f t="shared" si="76"/>
        <v/>
      </c>
      <c r="AZ184" s="4" t="str">
        <f t="shared" si="76"/>
        <v/>
      </c>
      <c r="BA184" s="4" t="str">
        <f t="shared" si="76"/>
        <v/>
      </c>
      <c r="BB184" s="4" t="str">
        <f t="shared" si="76"/>
        <v/>
      </c>
      <c r="BC184" s="4" t="str">
        <f>IF(CD184="○",COUNTIF($AN$17:CD184,"○"),"")</f>
        <v/>
      </c>
      <c r="BD184" s="4" t="str">
        <f>IF(CE184="○",COUNTIF($AO$17:CE184,"○"),"")</f>
        <v/>
      </c>
      <c r="BE184" s="4" t="str">
        <f>IF(CF184="○",COUNTIF($AP$17:CF184,"○"),"")</f>
        <v/>
      </c>
      <c r="BF184" s="4" t="str">
        <f>IF(CK184="○",COUNTIF($AU$17:CK184,"○"),"")</f>
        <v/>
      </c>
      <c r="BG184" s="77"/>
      <c r="BH184" s="77"/>
      <c r="BI184" s="4" t="str">
        <f t="shared" si="77"/>
        <v/>
      </c>
      <c r="BJ184" s="4" t="str">
        <f t="shared" si="77"/>
        <v/>
      </c>
      <c r="BK184" s="4" t="str">
        <f t="shared" si="77"/>
        <v/>
      </c>
      <c r="BL184" s="4" t="str">
        <f t="shared" si="77"/>
        <v/>
      </c>
      <c r="BM184" s="4" t="str">
        <f>IF(CL184="○",COUNTIF($AN$17:CL184,"○"),"")</f>
        <v/>
      </c>
      <c r="BN184" s="4" t="str">
        <f>IF(CM184="○",COUNTIF($AO$17:CM184,"○"),"")</f>
        <v/>
      </c>
      <c r="BO184" s="4" t="str">
        <f>IF(CN184="○",COUNTIF($AP$17:CN184,"○"),"")</f>
        <v/>
      </c>
      <c r="BP184" s="4" t="str">
        <f>IF(DI184="○",COUNTIF($AU$17:DI184,"○"),"")</f>
        <v/>
      </c>
      <c r="BQ184" s="77"/>
      <c r="BR184" s="77"/>
      <c r="BS184" s="4"/>
      <c r="BT184" s="10"/>
      <c r="BU184" s="10"/>
      <c r="BV184" s="24"/>
      <c r="BW184" s="10"/>
      <c r="BX184" s="10"/>
      <c r="BY184" s="18"/>
      <c r="BZ184" s="10"/>
      <c r="CA184" s="10"/>
      <c r="CB184" s="10"/>
      <c r="CC184" s="10"/>
      <c r="CD184" s="10"/>
      <c r="CE184" s="24"/>
      <c r="CF184" s="10"/>
    </row>
    <row r="185" spans="1:84" ht="21.95" customHeight="1" thickTop="1" thickBot="1" x14ac:dyDescent="0.2">
      <c r="A185" s="4"/>
      <c r="B185" s="4"/>
      <c r="C185" s="4"/>
      <c r="D185" s="4"/>
      <c r="E185" s="45"/>
      <c r="F185" s="45"/>
      <c r="G185" s="45"/>
      <c r="H185" s="45"/>
      <c r="I185" s="77"/>
      <c r="J185" s="77"/>
      <c r="K185" s="4"/>
      <c r="L185" s="4"/>
      <c r="M185" s="4"/>
      <c r="N185" s="4"/>
      <c r="O185" s="46"/>
      <c r="P185" s="46"/>
      <c r="Q185" s="46"/>
      <c r="R185" s="46"/>
      <c r="S185" s="77"/>
      <c r="T185" s="77"/>
      <c r="U185" s="10"/>
      <c r="V185" s="110">
        <f t="shared" si="70"/>
        <v>9</v>
      </c>
      <c r="W185" s="120" t="str">
        <f>IF('申込一覧表（男子）'!$B$25=0,"",('申込一覧表（男子）'!$B$25))</f>
        <v/>
      </c>
      <c r="X185" s="111" t="str">
        <f t="shared" si="71"/>
        <v/>
      </c>
      <c r="Y185" s="112" t="str">
        <f t="shared" si="72"/>
        <v/>
      </c>
      <c r="Z185" s="112" t="str">
        <f t="shared" si="73"/>
        <v/>
      </c>
      <c r="AA185" s="113">
        <f t="shared" si="60"/>
        <v>0</v>
      </c>
      <c r="AB185" s="163" t="str">
        <f t="shared" si="74"/>
        <v/>
      </c>
      <c r="AC185" s="114" t="str">
        <f t="shared" si="75"/>
        <v/>
      </c>
      <c r="AD185" s="53"/>
      <c r="AE185" s="53"/>
      <c r="AF185" s="53"/>
      <c r="AG185" s="53"/>
      <c r="AH185" s="53"/>
      <c r="AI185" s="53"/>
      <c r="AJ185" s="166"/>
      <c r="AK185" s="53"/>
      <c r="AL185" s="166"/>
      <c r="AM185" s="53"/>
      <c r="AN185" s="8"/>
      <c r="AO185" s="8"/>
      <c r="AP185" s="8"/>
      <c r="AQ185" s="8"/>
      <c r="AR185" s="8"/>
      <c r="AS185" s="8"/>
      <c r="AT185" s="8"/>
      <c r="AU185" s="8"/>
      <c r="AV185" s="10"/>
      <c r="AW185" s="10"/>
      <c r="AX185" s="10"/>
      <c r="AY185" s="4" t="str">
        <f t="shared" si="76"/>
        <v/>
      </c>
      <c r="AZ185" s="4" t="str">
        <f t="shared" si="76"/>
        <v/>
      </c>
      <c r="BA185" s="4" t="str">
        <f t="shared" si="76"/>
        <v/>
      </c>
      <c r="BB185" s="4" t="str">
        <f t="shared" si="76"/>
        <v/>
      </c>
      <c r="BC185" s="4" t="str">
        <f>IF(CD185="○",COUNTIF($AN$17:CD185,"○"),"")</f>
        <v/>
      </c>
      <c r="BD185" s="4" t="str">
        <f>IF(CE185="○",COUNTIF($AO$17:CE185,"○"),"")</f>
        <v/>
      </c>
      <c r="BE185" s="4" t="str">
        <f>IF(CF185="○",COUNTIF($AP$17:CF185,"○"),"")</f>
        <v/>
      </c>
      <c r="BF185" s="4" t="str">
        <f>IF(CK185="○",COUNTIF($AU$17:CK185,"○"),"")</f>
        <v/>
      </c>
      <c r="BG185" s="77"/>
      <c r="BH185" s="77"/>
      <c r="BI185" s="4" t="str">
        <f t="shared" si="77"/>
        <v/>
      </c>
      <c r="BJ185" s="4" t="str">
        <f t="shared" si="77"/>
        <v/>
      </c>
      <c r="BK185" s="4" t="str">
        <f t="shared" si="77"/>
        <v/>
      </c>
      <c r="BL185" s="4" t="str">
        <f t="shared" si="77"/>
        <v/>
      </c>
      <c r="BM185" s="4" t="str">
        <f>IF(CL185="○",COUNTIF($AN$17:CL185,"○"),"")</f>
        <v/>
      </c>
      <c r="BN185" s="4" t="str">
        <f>IF(CM185="○",COUNTIF($AO$17:CM185,"○"),"")</f>
        <v/>
      </c>
      <c r="BO185" s="4" t="str">
        <f>IF(CN185="○",COUNTIF($AP$17:CN185,"○"),"")</f>
        <v/>
      </c>
      <c r="BP185" s="4" t="str">
        <f>IF(DI185="○",COUNTIF($AU$17:DI185,"○"),"")</f>
        <v/>
      </c>
      <c r="BQ185" s="77"/>
      <c r="BR185" s="77"/>
      <c r="BS185" s="4"/>
      <c r="BT185" s="10"/>
      <c r="BU185" s="10"/>
      <c r="BV185" s="10"/>
      <c r="BW185" s="10"/>
      <c r="BX185" s="10"/>
      <c r="BY185" s="18"/>
      <c r="BZ185" s="10"/>
      <c r="CA185" s="10"/>
      <c r="CB185" s="10"/>
      <c r="CC185" s="10"/>
      <c r="CD185" s="10"/>
      <c r="CE185" s="10"/>
      <c r="CF185" s="10"/>
    </row>
    <row r="186" spans="1:84" ht="21.95" customHeight="1" thickTop="1" thickBot="1" x14ac:dyDescent="0.2">
      <c r="A186" s="4"/>
      <c r="B186" s="4"/>
      <c r="C186" s="4"/>
      <c r="D186" s="4"/>
      <c r="E186" s="45"/>
      <c r="F186" s="45"/>
      <c r="G186" s="45"/>
      <c r="H186" s="45"/>
      <c r="I186" s="77"/>
      <c r="J186" s="77"/>
      <c r="K186" s="4"/>
      <c r="L186" s="4"/>
      <c r="M186" s="4"/>
      <c r="N186" s="4"/>
      <c r="O186" s="46"/>
      <c r="P186" s="46"/>
      <c r="Q186" s="46"/>
      <c r="R186" s="46"/>
      <c r="S186" s="77"/>
      <c r="T186" s="77"/>
      <c r="U186" s="10"/>
      <c r="V186" s="110">
        <f t="shared" si="70"/>
        <v>10</v>
      </c>
      <c r="W186" s="120" t="str">
        <f>IF('申込一覧表（男子）'!$B$26=0,"",('申込一覧表（男子）'!$B$26))</f>
        <v/>
      </c>
      <c r="X186" s="111" t="str">
        <f t="shared" si="71"/>
        <v/>
      </c>
      <c r="Y186" s="112" t="str">
        <f t="shared" si="72"/>
        <v/>
      </c>
      <c r="Z186" s="112" t="str">
        <f t="shared" si="73"/>
        <v/>
      </c>
      <c r="AA186" s="113">
        <f t="shared" si="60"/>
        <v>0</v>
      </c>
      <c r="AB186" s="163" t="str">
        <f t="shared" si="74"/>
        <v/>
      </c>
      <c r="AC186" s="114" t="str">
        <f t="shared" si="75"/>
        <v/>
      </c>
      <c r="AD186" s="53"/>
      <c r="AE186" s="53"/>
      <c r="AF186" s="53"/>
      <c r="AG186" s="53"/>
      <c r="AH186" s="53"/>
      <c r="AI186" s="53"/>
      <c r="AJ186" s="166"/>
      <c r="AK186" s="53"/>
      <c r="AL186" s="166"/>
      <c r="AM186" s="53"/>
      <c r="AN186" s="8"/>
      <c r="AO186" s="8"/>
      <c r="AP186" s="8"/>
      <c r="AQ186" s="8"/>
      <c r="AR186" s="8"/>
      <c r="AS186" s="8"/>
      <c r="AT186" s="8"/>
      <c r="AU186" s="8"/>
      <c r="AV186" s="10"/>
      <c r="AW186" s="10"/>
      <c r="AX186" s="10"/>
      <c r="AY186" s="4" t="str">
        <f t="shared" si="76"/>
        <v/>
      </c>
      <c r="AZ186" s="4" t="str">
        <f t="shared" si="76"/>
        <v/>
      </c>
      <c r="BA186" s="4" t="str">
        <f t="shared" si="76"/>
        <v/>
      </c>
      <c r="BB186" s="4" t="str">
        <f t="shared" si="76"/>
        <v/>
      </c>
      <c r="BC186" s="4" t="str">
        <f>IF(CD186="○",COUNTIF($AN$17:CD186,"○"),"")</f>
        <v/>
      </c>
      <c r="BD186" s="4" t="str">
        <f>IF(CE186="○",COUNTIF($AO$17:CE186,"○"),"")</f>
        <v/>
      </c>
      <c r="BE186" s="4" t="str">
        <f>IF(CF186="○",COUNTIF($AP$17:CF186,"○"),"")</f>
        <v/>
      </c>
      <c r="BF186" s="4" t="str">
        <f>IF(CK186="○",COUNTIF($AU$17:CK186,"○"),"")</f>
        <v/>
      </c>
      <c r="BG186" s="77"/>
      <c r="BH186" s="77"/>
      <c r="BI186" s="4" t="str">
        <f t="shared" si="77"/>
        <v/>
      </c>
      <c r="BJ186" s="4" t="str">
        <f t="shared" si="77"/>
        <v/>
      </c>
      <c r="BK186" s="4" t="str">
        <f t="shared" si="77"/>
        <v/>
      </c>
      <c r="BL186" s="4" t="str">
        <f t="shared" si="77"/>
        <v/>
      </c>
      <c r="BM186" s="4" t="str">
        <f>IF(CL186="○",COUNTIF($AN$17:CL186,"○"),"")</f>
        <v/>
      </c>
      <c r="BN186" s="4" t="str">
        <f>IF(CM186="○",COUNTIF($AO$17:CM186,"○"),"")</f>
        <v/>
      </c>
      <c r="BO186" s="4" t="str">
        <f>IF(CN186="○",COUNTIF($AP$17:CN186,"○"),"")</f>
        <v/>
      </c>
      <c r="BP186" s="4" t="str">
        <f>IF(DI186="○",COUNTIF($AU$17:DI186,"○"),"")</f>
        <v/>
      </c>
      <c r="BQ186" s="77"/>
      <c r="BR186" s="77"/>
      <c r="BS186" s="4"/>
      <c r="BT186" s="10"/>
      <c r="BU186" s="10"/>
      <c r="BV186" s="10"/>
      <c r="BW186" s="10"/>
      <c r="BX186" s="10"/>
      <c r="BY186" s="18"/>
      <c r="BZ186" s="10"/>
      <c r="CA186" s="10"/>
      <c r="CB186" s="10"/>
      <c r="CC186" s="10"/>
      <c r="CD186" s="10"/>
      <c r="CE186" s="10"/>
      <c r="CF186" s="10"/>
    </row>
    <row r="187" spans="1:84" ht="21.95" customHeight="1" thickTop="1" thickBot="1" x14ac:dyDescent="0.2">
      <c r="A187" s="4"/>
      <c r="B187" s="4"/>
      <c r="C187" s="4"/>
      <c r="D187" s="4"/>
      <c r="E187" s="45"/>
      <c r="F187" s="45"/>
      <c r="G187" s="45"/>
      <c r="H187" s="45"/>
      <c r="I187" s="77"/>
      <c r="J187" s="77"/>
      <c r="K187" s="4"/>
      <c r="L187" s="4"/>
      <c r="M187" s="4"/>
      <c r="N187" s="4"/>
      <c r="O187" s="46"/>
      <c r="P187" s="46"/>
      <c r="Q187" s="46"/>
      <c r="R187" s="46"/>
      <c r="S187" s="77"/>
      <c r="T187" s="77"/>
      <c r="U187" s="10"/>
      <c r="V187" s="110">
        <f t="shared" si="70"/>
        <v>11</v>
      </c>
      <c r="W187" s="120" t="str">
        <f>IF('申込一覧表（男子）'!$B$27=0,"",('申込一覧表（男子）'!$B$27))</f>
        <v/>
      </c>
      <c r="X187" s="111" t="str">
        <f t="shared" si="71"/>
        <v/>
      </c>
      <c r="Y187" s="112" t="str">
        <f t="shared" si="72"/>
        <v/>
      </c>
      <c r="Z187" s="112" t="str">
        <f t="shared" si="73"/>
        <v/>
      </c>
      <c r="AA187" s="113">
        <f t="shared" si="60"/>
        <v>0</v>
      </c>
      <c r="AB187" s="163" t="str">
        <f t="shared" si="74"/>
        <v/>
      </c>
      <c r="AC187" s="114" t="str">
        <f t="shared" si="75"/>
        <v/>
      </c>
      <c r="AD187" s="53"/>
      <c r="AE187" s="53"/>
      <c r="AF187" s="53"/>
      <c r="AG187" s="53"/>
      <c r="AH187" s="53"/>
      <c r="AI187" s="53"/>
      <c r="AJ187" s="166"/>
      <c r="AK187" s="53"/>
      <c r="AL187" s="166"/>
      <c r="AM187" s="53"/>
      <c r="AN187" s="8"/>
      <c r="AO187" s="8"/>
      <c r="AP187" s="8"/>
      <c r="AQ187" s="8"/>
      <c r="AR187" s="8"/>
      <c r="AS187" s="8"/>
      <c r="AT187" s="8"/>
      <c r="AU187" s="8"/>
      <c r="AV187" s="10"/>
      <c r="AW187" s="10"/>
      <c r="AX187" s="10"/>
      <c r="AY187" s="4" t="str">
        <f t="shared" si="76"/>
        <v/>
      </c>
      <c r="AZ187" s="4" t="str">
        <f t="shared" si="76"/>
        <v/>
      </c>
      <c r="BA187" s="4" t="str">
        <f t="shared" si="76"/>
        <v/>
      </c>
      <c r="BB187" s="4" t="str">
        <f t="shared" si="76"/>
        <v/>
      </c>
      <c r="BC187" s="4" t="str">
        <f>IF(CD187="○",COUNTIF($AN$17:CD187,"○"),"")</f>
        <v/>
      </c>
      <c r="BD187" s="4" t="str">
        <f>IF(CE187="○",COUNTIF($AO$17:CE187,"○"),"")</f>
        <v/>
      </c>
      <c r="BE187" s="4" t="str">
        <f>IF(CF187="○",COUNTIF($AP$17:CF187,"○"),"")</f>
        <v/>
      </c>
      <c r="BF187" s="4" t="str">
        <f>IF(CK187="○",COUNTIF($AU$17:CK187,"○"),"")</f>
        <v/>
      </c>
      <c r="BG187" s="77"/>
      <c r="BH187" s="77"/>
      <c r="BI187" s="4" t="str">
        <f t="shared" si="77"/>
        <v/>
      </c>
      <c r="BJ187" s="4" t="str">
        <f t="shared" si="77"/>
        <v/>
      </c>
      <c r="BK187" s="4" t="str">
        <f t="shared" si="77"/>
        <v/>
      </c>
      <c r="BL187" s="4" t="str">
        <f t="shared" si="77"/>
        <v/>
      </c>
      <c r="BM187" s="4" t="str">
        <f>IF(CL187="○",COUNTIF($AN$17:CL187,"○"),"")</f>
        <v/>
      </c>
      <c r="BN187" s="4" t="str">
        <f>IF(CM187="○",COUNTIF($AO$17:CM187,"○"),"")</f>
        <v/>
      </c>
      <c r="BO187" s="4" t="str">
        <f>IF(CN187="○",COUNTIF($AP$17:CN187,"○"),"")</f>
        <v/>
      </c>
      <c r="BP187" s="4" t="str">
        <f>IF(DI187="○",COUNTIF($AU$17:DI187,"○"),"")</f>
        <v/>
      </c>
      <c r="BQ187" s="77"/>
      <c r="BR187" s="77"/>
      <c r="BS187" s="4"/>
      <c r="BT187" s="10"/>
      <c r="BU187" s="10"/>
      <c r="BV187" s="10"/>
      <c r="BW187" s="10"/>
      <c r="BX187" s="10"/>
      <c r="BY187" s="18"/>
      <c r="BZ187" s="10"/>
      <c r="CA187" s="10"/>
      <c r="CB187" s="10"/>
      <c r="CC187" s="10"/>
      <c r="CD187" s="10"/>
      <c r="CE187" s="10"/>
      <c r="CF187" s="10"/>
    </row>
    <row r="188" spans="1:84" ht="21.95" customHeight="1" thickTop="1" thickBot="1" x14ac:dyDescent="0.2">
      <c r="A188" s="4"/>
      <c r="B188" s="4"/>
      <c r="C188" s="4"/>
      <c r="D188" s="4"/>
      <c r="E188" s="45"/>
      <c r="F188" s="45"/>
      <c r="G188" s="45"/>
      <c r="H188" s="45"/>
      <c r="I188" s="77"/>
      <c r="J188" s="77"/>
      <c r="K188" s="4"/>
      <c r="L188" s="4"/>
      <c r="M188" s="4"/>
      <c r="N188" s="4"/>
      <c r="O188" s="46"/>
      <c r="P188" s="46"/>
      <c r="Q188" s="46"/>
      <c r="R188" s="46"/>
      <c r="S188" s="77"/>
      <c r="T188" s="77"/>
      <c r="U188" s="10"/>
      <c r="V188" s="110">
        <f t="shared" si="70"/>
        <v>12</v>
      </c>
      <c r="W188" s="120" t="str">
        <f>IF('申込一覧表（男子）'!$B$28=0,"",('申込一覧表（男子）'!$B$28))</f>
        <v/>
      </c>
      <c r="X188" s="111" t="str">
        <f t="shared" si="71"/>
        <v/>
      </c>
      <c r="Y188" s="112" t="str">
        <f t="shared" si="72"/>
        <v/>
      </c>
      <c r="Z188" s="112" t="str">
        <f t="shared" si="73"/>
        <v/>
      </c>
      <c r="AA188" s="113">
        <f t="shared" si="60"/>
        <v>0</v>
      </c>
      <c r="AB188" s="163" t="str">
        <f t="shared" si="74"/>
        <v/>
      </c>
      <c r="AC188" s="114" t="str">
        <f t="shared" si="75"/>
        <v/>
      </c>
      <c r="AD188" s="53"/>
      <c r="AE188" s="53"/>
      <c r="AF188" s="53"/>
      <c r="AG188" s="53"/>
      <c r="AH188" s="53"/>
      <c r="AI188" s="53"/>
      <c r="AJ188" s="166"/>
      <c r="AK188" s="53"/>
      <c r="AL188" s="166"/>
      <c r="AM188" s="53"/>
      <c r="AN188" s="8"/>
      <c r="AO188" s="8"/>
      <c r="AP188" s="8"/>
      <c r="AQ188" s="8"/>
      <c r="AR188" s="8"/>
      <c r="AS188" s="8"/>
      <c r="AT188" s="8"/>
      <c r="AU188" s="8"/>
      <c r="AV188" s="10"/>
      <c r="AW188" s="10"/>
      <c r="AX188" s="10"/>
      <c r="AY188" s="4" t="str">
        <f t="shared" si="76"/>
        <v/>
      </c>
      <c r="AZ188" s="4" t="str">
        <f t="shared" si="76"/>
        <v/>
      </c>
      <c r="BA188" s="4" t="str">
        <f t="shared" si="76"/>
        <v/>
      </c>
      <c r="BB188" s="4" t="str">
        <f t="shared" si="76"/>
        <v/>
      </c>
      <c r="BC188" s="4" t="str">
        <f>IF(CD188="○",COUNTIF($AN$17:CD188,"○"),"")</f>
        <v/>
      </c>
      <c r="BD188" s="4" t="str">
        <f>IF(CE188="○",COUNTIF($AO$17:CE188,"○"),"")</f>
        <v/>
      </c>
      <c r="BE188" s="4" t="str">
        <f>IF(CF188="○",COUNTIF($AP$17:CF188,"○"),"")</f>
        <v/>
      </c>
      <c r="BF188" s="4" t="str">
        <f>IF(CK188="○",COUNTIF($AU$17:CK188,"○"),"")</f>
        <v/>
      </c>
      <c r="BG188" s="77"/>
      <c r="BH188" s="77"/>
      <c r="BI188" s="4" t="str">
        <f t="shared" si="77"/>
        <v/>
      </c>
      <c r="BJ188" s="4" t="str">
        <f t="shared" si="77"/>
        <v/>
      </c>
      <c r="BK188" s="4" t="str">
        <f t="shared" si="77"/>
        <v/>
      </c>
      <c r="BL188" s="4" t="str">
        <f t="shared" si="77"/>
        <v/>
      </c>
      <c r="BM188" s="4" t="str">
        <f>IF(CL188="○",COUNTIF($AN$17:CL188,"○"),"")</f>
        <v/>
      </c>
      <c r="BN188" s="4" t="str">
        <f>IF(CM188="○",COUNTIF($AO$17:CM188,"○"),"")</f>
        <v/>
      </c>
      <c r="BO188" s="4" t="str">
        <f>IF(CN188="○",COUNTIF($AP$17:CN188,"○"),"")</f>
        <v/>
      </c>
      <c r="BP188" s="4" t="str">
        <f>IF(DI188="○",COUNTIF($AU$17:DI188,"○"),"")</f>
        <v/>
      </c>
      <c r="BQ188" s="77"/>
      <c r="BR188" s="77"/>
      <c r="BS188" s="4"/>
      <c r="BT188" s="10"/>
      <c r="BU188" s="10"/>
      <c r="BV188" s="10"/>
      <c r="BW188" s="10"/>
      <c r="BX188" s="10"/>
      <c r="BY188" s="18"/>
      <c r="BZ188" s="10"/>
      <c r="CA188" s="10"/>
      <c r="CB188" s="10"/>
      <c r="CC188" s="10"/>
      <c r="CD188" s="10"/>
      <c r="CE188" s="10"/>
      <c r="CF188" s="10"/>
    </row>
    <row r="189" spans="1:84" ht="21.95" customHeight="1" thickTop="1" thickBot="1" x14ac:dyDescent="0.2">
      <c r="A189" s="4"/>
      <c r="B189" s="4"/>
      <c r="C189" s="4"/>
      <c r="D189" s="4"/>
      <c r="E189" s="45"/>
      <c r="F189" s="45"/>
      <c r="G189" s="45"/>
      <c r="H189" s="45"/>
      <c r="I189" s="77"/>
      <c r="J189" s="77"/>
      <c r="K189" s="4"/>
      <c r="L189" s="4"/>
      <c r="M189" s="4"/>
      <c r="N189" s="4"/>
      <c r="O189" s="46"/>
      <c r="P189" s="46"/>
      <c r="Q189" s="46"/>
      <c r="R189" s="46"/>
      <c r="S189" s="77"/>
      <c r="T189" s="77"/>
      <c r="U189" s="10"/>
      <c r="V189" s="110">
        <f t="shared" si="70"/>
        <v>13</v>
      </c>
      <c r="W189" s="120" t="str">
        <f>IF('申込一覧表（男子）'!$B$29=0,"",('申込一覧表（男子）'!$B$29))</f>
        <v/>
      </c>
      <c r="X189" s="111" t="str">
        <f t="shared" si="71"/>
        <v/>
      </c>
      <c r="Y189" s="112" t="str">
        <f t="shared" si="72"/>
        <v/>
      </c>
      <c r="Z189" s="112" t="str">
        <f t="shared" si="73"/>
        <v/>
      </c>
      <c r="AA189" s="113">
        <f t="shared" si="60"/>
        <v>0</v>
      </c>
      <c r="AB189" s="163" t="str">
        <f t="shared" si="74"/>
        <v/>
      </c>
      <c r="AC189" s="114" t="str">
        <f t="shared" si="75"/>
        <v/>
      </c>
      <c r="AD189" s="53"/>
      <c r="AE189" s="53"/>
      <c r="AF189" s="53"/>
      <c r="AG189" s="53"/>
      <c r="AH189" s="53"/>
      <c r="AI189" s="53"/>
      <c r="AJ189" s="166"/>
      <c r="AK189" s="53"/>
      <c r="AL189" s="166"/>
      <c r="AM189" s="53"/>
      <c r="AN189" s="8"/>
      <c r="AO189" s="8"/>
      <c r="AP189" s="8"/>
      <c r="AQ189" s="8"/>
      <c r="AR189" s="8"/>
      <c r="AS189" s="8"/>
      <c r="AT189" s="8"/>
      <c r="AU189" s="8"/>
      <c r="AV189" s="10"/>
      <c r="AW189" s="10"/>
      <c r="AX189" s="10"/>
      <c r="AY189" s="4" t="str">
        <f t="shared" si="76"/>
        <v/>
      </c>
      <c r="AZ189" s="4" t="str">
        <f t="shared" si="76"/>
        <v/>
      </c>
      <c r="BA189" s="4" t="str">
        <f t="shared" si="76"/>
        <v/>
      </c>
      <c r="BB189" s="4" t="str">
        <f t="shared" si="76"/>
        <v/>
      </c>
      <c r="BC189" s="4" t="str">
        <f>IF(CD189="○",COUNTIF($AN$17:CD189,"○"),"")</f>
        <v/>
      </c>
      <c r="BD189" s="4" t="str">
        <f>IF(CE189="○",COUNTIF($AO$17:CE189,"○"),"")</f>
        <v/>
      </c>
      <c r="BE189" s="4" t="str">
        <f>IF(CF189="○",COUNTIF($AP$17:CF189,"○"),"")</f>
        <v/>
      </c>
      <c r="BF189" s="4" t="str">
        <f>IF(CK189="○",COUNTIF($AU$17:CK189,"○"),"")</f>
        <v/>
      </c>
      <c r="BG189" s="77"/>
      <c r="BH189" s="77"/>
      <c r="BI189" s="4" t="str">
        <f t="shared" si="77"/>
        <v/>
      </c>
      <c r="BJ189" s="4" t="str">
        <f t="shared" si="77"/>
        <v/>
      </c>
      <c r="BK189" s="4" t="str">
        <f t="shared" si="77"/>
        <v/>
      </c>
      <c r="BL189" s="4" t="str">
        <f t="shared" si="77"/>
        <v/>
      </c>
      <c r="BM189" s="4" t="str">
        <f>IF(CL189="○",COUNTIF($AN$17:CL189,"○"),"")</f>
        <v/>
      </c>
      <c r="BN189" s="4" t="str">
        <f>IF(CM189="○",COUNTIF($AO$17:CM189,"○"),"")</f>
        <v/>
      </c>
      <c r="BO189" s="4" t="str">
        <f>IF(CN189="○",COUNTIF($AP$17:CN189,"○"),"")</f>
        <v/>
      </c>
      <c r="BP189" s="4" t="str">
        <f>IF(DI189="○",COUNTIF($AU$17:DI189,"○"),"")</f>
        <v/>
      </c>
      <c r="BQ189" s="77"/>
      <c r="BR189" s="77"/>
      <c r="BS189" s="4"/>
      <c r="BT189" s="10"/>
      <c r="BU189" s="10"/>
      <c r="BV189" s="10"/>
      <c r="BW189" s="10"/>
      <c r="BX189" s="10"/>
      <c r="BY189" s="37"/>
      <c r="BZ189" s="10"/>
      <c r="CA189" s="10"/>
      <c r="CB189" s="10"/>
      <c r="CC189" s="10"/>
      <c r="CD189" s="10"/>
      <c r="CE189" s="10"/>
      <c r="CF189" s="10"/>
    </row>
    <row r="190" spans="1:84" ht="21.95" customHeight="1" thickTop="1" thickBot="1" x14ac:dyDescent="0.2">
      <c r="A190" s="4"/>
      <c r="B190" s="4"/>
      <c r="C190" s="4"/>
      <c r="D190" s="4"/>
      <c r="E190" s="45"/>
      <c r="F190" s="45"/>
      <c r="G190" s="45"/>
      <c r="H190" s="45"/>
      <c r="I190" s="77"/>
      <c r="J190" s="77"/>
      <c r="K190" s="4"/>
      <c r="L190" s="4"/>
      <c r="M190" s="4"/>
      <c r="N190" s="4"/>
      <c r="O190" s="46"/>
      <c r="P190" s="46"/>
      <c r="Q190" s="46"/>
      <c r="R190" s="46"/>
      <c r="S190" s="77"/>
      <c r="T190" s="77"/>
      <c r="U190" s="10"/>
      <c r="V190" s="110">
        <f t="shared" si="70"/>
        <v>14</v>
      </c>
      <c r="W190" s="120" t="str">
        <f>IF('申込一覧表（男子）'!$B$30=0,"",('申込一覧表（男子）'!$B$30))</f>
        <v/>
      </c>
      <c r="X190" s="111" t="str">
        <f t="shared" si="71"/>
        <v/>
      </c>
      <c r="Y190" s="112" t="str">
        <f t="shared" si="72"/>
        <v/>
      </c>
      <c r="Z190" s="112" t="str">
        <f t="shared" si="73"/>
        <v/>
      </c>
      <c r="AA190" s="113">
        <f t="shared" si="60"/>
        <v>0</v>
      </c>
      <c r="AB190" s="163" t="str">
        <f t="shared" si="74"/>
        <v/>
      </c>
      <c r="AC190" s="114" t="str">
        <f t="shared" si="75"/>
        <v/>
      </c>
      <c r="AD190" s="53"/>
      <c r="AE190" s="53"/>
      <c r="AF190" s="53"/>
      <c r="AG190" s="53"/>
      <c r="AH190" s="53"/>
      <c r="AI190" s="53"/>
      <c r="AJ190" s="166"/>
      <c r="AK190" s="53"/>
      <c r="AL190" s="166"/>
      <c r="AM190" s="53"/>
      <c r="AN190" s="8"/>
      <c r="AO190" s="8"/>
      <c r="AP190" s="8"/>
      <c r="AQ190" s="8"/>
      <c r="AR190" s="8"/>
      <c r="AS190" s="8"/>
      <c r="AT190" s="8"/>
      <c r="AU190" s="8"/>
      <c r="AV190" s="10"/>
      <c r="AW190" s="10"/>
      <c r="AX190" s="10"/>
      <c r="AY190" s="4" t="str">
        <f t="shared" si="76"/>
        <v/>
      </c>
      <c r="AZ190" s="4" t="str">
        <f t="shared" si="76"/>
        <v/>
      </c>
      <c r="BA190" s="4" t="str">
        <f t="shared" si="76"/>
        <v/>
      </c>
      <c r="BB190" s="4" t="str">
        <f t="shared" si="76"/>
        <v/>
      </c>
      <c r="BC190" s="4" t="str">
        <f>IF(CD190="○",COUNTIF($AN$17:CD190,"○"),"")</f>
        <v/>
      </c>
      <c r="BD190" s="4" t="str">
        <f>IF(CE190="○",COUNTIF($AO$17:CE190,"○"),"")</f>
        <v/>
      </c>
      <c r="BE190" s="4" t="str">
        <f>IF(CF190="○",COUNTIF($AP$17:CF190,"○"),"")</f>
        <v/>
      </c>
      <c r="BF190" s="4" t="str">
        <f>IF(CK190="○",COUNTIF($AU$17:CK190,"○"),"")</f>
        <v/>
      </c>
      <c r="BG190" s="77"/>
      <c r="BH190" s="77"/>
      <c r="BI190" s="4" t="str">
        <f t="shared" si="77"/>
        <v/>
      </c>
      <c r="BJ190" s="4" t="str">
        <f t="shared" si="77"/>
        <v/>
      </c>
      <c r="BK190" s="4" t="str">
        <f t="shared" si="77"/>
        <v/>
      </c>
      <c r="BL190" s="4" t="str">
        <f t="shared" si="77"/>
        <v/>
      </c>
      <c r="BM190" s="4" t="str">
        <f>IF(CL190="○",COUNTIF($AN$17:CL190,"○"),"")</f>
        <v/>
      </c>
      <c r="BN190" s="4" t="str">
        <f>IF(CM190="○",COUNTIF($AO$17:CM190,"○"),"")</f>
        <v/>
      </c>
      <c r="BO190" s="4" t="str">
        <f>IF(CN190="○",COUNTIF($AP$17:CN190,"○"),"")</f>
        <v/>
      </c>
      <c r="BP190" s="4" t="str">
        <f>IF(DI190="○",COUNTIF($AU$17:DI190,"○"),"")</f>
        <v/>
      </c>
      <c r="BQ190" s="77"/>
      <c r="BR190" s="77"/>
      <c r="BS190" s="4"/>
      <c r="BT190" s="10"/>
      <c r="BU190" s="10"/>
      <c r="BV190" s="10"/>
      <c r="BW190" s="10"/>
      <c r="BX190" s="10"/>
      <c r="BY190" s="18"/>
      <c r="BZ190" s="10"/>
      <c r="CA190" s="10"/>
      <c r="CB190" s="10"/>
      <c r="CC190" s="10"/>
      <c r="CD190" s="10"/>
      <c r="CE190" s="10"/>
      <c r="CF190" s="10"/>
    </row>
    <row r="191" spans="1:84" ht="21.95" customHeight="1" thickTop="1" thickBot="1" x14ac:dyDescent="0.2">
      <c r="A191" s="4"/>
      <c r="B191" s="4"/>
      <c r="C191" s="4"/>
      <c r="D191" s="4"/>
      <c r="E191" s="45"/>
      <c r="F191" s="45"/>
      <c r="G191" s="45"/>
      <c r="H191" s="45"/>
      <c r="I191" s="77"/>
      <c r="J191" s="77"/>
      <c r="K191" s="4"/>
      <c r="L191" s="4"/>
      <c r="M191" s="4"/>
      <c r="N191" s="4"/>
      <c r="O191" s="46"/>
      <c r="P191" s="46"/>
      <c r="Q191" s="46"/>
      <c r="R191" s="46"/>
      <c r="S191" s="77"/>
      <c r="T191" s="77"/>
      <c r="U191" s="10"/>
      <c r="V191" s="110">
        <f t="shared" si="70"/>
        <v>15</v>
      </c>
      <c r="W191" s="120" t="str">
        <f>IF('申込一覧表（男子）'!$B$31=0,"",('申込一覧表（男子）'!$B$31))</f>
        <v/>
      </c>
      <c r="X191" s="111" t="str">
        <f t="shared" si="71"/>
        <v/>
      </c>
      <c r="Y191" s="112" t="str">
        <f t="shared" si="72"/>
        <v/>
      </c>
      <c r="Z191" s="112" t="str">
        <f t="shared" si="73"/>
        <v/>
      </c>
      <c r="AA191" s="113">
        <f t="shared" si="60"/>
        <v>0</v>
      </c>
      <c r="AB191" s="163" t="str">
        <f t="shared" si="74"/>
        <v/>
      </c>
      <c r="AC191" s="114" t="str">
        <f t="shared" si="75"/>
        <v/>
      </c>
      <c r="AD191" s="53"/>
      <c r="AE191" s="53"/>
      <c r="AF191" s="53"/>
      <c r="AG191" s="53"/>
      <c r="AH191" s="53"/>
      <c r="AI191" s="53"/>
      <c r="AJ191" s="166"/>
      <c r="AK191" s="53"/>
      <c r="AL191" s="166"/>
      <c r="AM191" s="53"/>
      <c r="AN191" s="8"/>
      <c r="AO191" s="8"/>
      <c r="AP191" s="8"/>
      <c r="AQ191" s="8"/>
      <c r="AR191" s="8"/>
      <c r="AS191" s="8"/>
      <c r="AT191" s="8"/>
      <c r="AU191" s="8"/>
      <c r="AV191" s="10"/>
      <c r="AW191" s="10"/>
      <c r="AX191" s="10"/>
      <c r="AY191" s="4" t="str">
        <f t="shared" si="76"/>
        <v/>
      </c>
      <c r="AZ191" s="4" t="str">
        <f t="shared" si="76"/>
        <v/>
      </c>
      <c r="BA191" s="4" t="str">
        <f t="shared" si="76"/>
        <v/>
      </c>
      <c r="BB191" s="4" t="str">
        <f t="shared" si="76"/>
        <v/>
      </c>
      <c r="BC191" s="4" t="str">
        <f>IF(CD191="○",COUNTIF($AN$17:CD191,"○"),"")</f>
        <v/>
      </c>
      <c r="BD191" s="4" t="str">
        <f>IF(CE191="○",COUNTIF($AO$17:CE191,"○"),"")</f>
        <v/>
      </c>
      <c r="BE191" s="4" t="str">
        <f>IF(CF191="○",COUNTIF($AP$17:CF191,"○"),"")</f>
        <v/>
      </c>
      <c r="BF191" s="4" t="str">
        <f>IF(CK191="○",COUNTIF($AU$17:CK191,"○"),"")</f>
        <v/>
      </c>
      <c r="BG191" s="77"/>
      <c r="BH191" s="77"/>
      <c r="BI191" s="4" t="str">
        <f t="shared" si="77"/>
        <v/>
      </c>
      <c r="BJ191" s="4" t="str">
        <f t="shared" si="77"/>
        <v/>
      </c>
      <c r="BK191" s="4" t="str">
        <f t="shared" si="77"/>
        <v/>
      </c>
      <c r="BL191" s="4" t="str">
        <f t="shared" si="77"/>
        <v/>
      </c>
      <c r="BM191" s="4" t="str">
        <f>IF(CL191="○",COUNTIF($AN$17:CL191,"○"),"")</f>
        <v/>
      </c>
      <c r="BN191" s="4" t="str">
        <f>IF(CM191="○",COUNTIF($AO$17:CM191,"○"),"")</f>
        <v/>
      </c>
      <c r="BO191" s="4" t="str">
        <f>IF(CN191="○",COUNTIF($AP$17:CN191,"○"),"")</f>
        <v/>
      </c>
      <c r="BP191" s="4" t="str">
        <f>IF(DI191="○",COUNTIF($AU$17:DI191,"○"),"")</f>
        <v/>
      </c>
      <c r="BQ191" s="77"/>
      <c r="BR191" s="77"/>
      <c r="BS191" s="4"/>
      <c r="BT191" s="10"/>
      <c r="BU191" s="10"/>
      <c r="BV191" s="24"/>
      <c r="BW191" s="10"/>
      <c r="BX191" s="10"/>
      <c r="BY191" s="26"/>
      <c r="BZ191" s="4"/>
      <c r="CA191" s="4"/>
      <c r="CB191" s="10"/>
      <c r="CC191" s="10"/>
      <c r="CD191" s="10"/>
      <c r="CE191" s="24"/>
      <c r="CF191" s="10"/>
    </row>
    <row r="192" spans="1:84" ht="21.95" customHeight="1" thickTop="1" thickBot="1" x14ac:dyDescent="0.2">
      <c r="A192" s="4"/>
      <c r="B192" s="4"/>
      <c r="C192" s="4"/>
      <c r="D192" s="4"/>
      <c r="E192" s="45"/>
      <c r="F192" s="45"/>
      <c r="G192" s="45"/>
      <c r="H192" s="45"/>
      <c r="I192" s="77"/>
      <c r="J192" s="77"/>
      <c r="K192" s="4"/>
      <c r="L192" s="4"/>
      <c r="M192" s="4"/>
      <c r="N192" s="4"/>
      <c r="O192" s="46"/>
      <c r="P192" s="46"/>
      <c r="Q192" s="46"/>
      <c r="R192" s="46"/>
      <c r="S192" s="77"/>
      <c r="T192" s="77"/>
      <c r="U192" s="10"/>
      <c r="V192" s="110">
        <f t="shared" si="70"/>
        <v>16</v>
      </c>
      <c r="W192" s="120" t="str">
        <f>IF('申込一覧表（男子）'!$B$32=0,"",('申込一覧表（男子）'!$B$32))</f>
        <v/>
      </c>
      <c r="X192" s="111" t="str">
        <f t="shared" si="71"/>
        <v/>
      </c>
      <c r="Y192" s="112" t="str">
        <f t="shared" si="72"/>
        <v/>
      </c>
      <c r="Z192" s="112" t="str">
        <f t="shared" si="73"/>
        <v/>
      </c>
      <c r="AA192" s="113">
        <f t="shared" si="60"/>
        <v>0</v>
      </c>
      <c r="AB192" s="163" t="str">
        <f t="shared" si="74"/>
        <v/>
      </c>
      <c r="AC192" s="114" t="str">
        <f t="shared" si="75"/>
        <v/>
      </c>
      <c r="AD192" s="53"/>
      <c r="AE192" s="53"/>
      <c r="AF192" s="53"/>
      <c r="AG192" s="53"/>
      <c r="AH192" s="53"/>
      <c r="AI192" s="53"/>
      <c r="AJ192" s="166"/>
      <c r="AK192" s="53"/>
      <c r="AL192" s="166"/>
      <c r="AM192" s="53"/>
      <c r="AN192" s="8"/>
      <c r="AO192" s="8"/>
      <c r="AP192" s="8"/>
      <c r="AQ192" s="8"/>
      <c r="AR192" s="8"/>
      <c r="AS192" s="8"/>
      <c r="AT192" s="8"/>
      <c r="AU192" s="8"/>
      <c r="AV192" s="10"/>
      <c r="AW192" s="10"/>
      <c r="AX192" s="10"/>
      <c r="AY192" s="4" t="str">
        <f t="shared" si="76"/>
        <v/>
      </c>
      <c r="AZ192" s="4" t="str">
        <f t="shared" si="76"/>
        <v/>
      </c>
      <c r="BA192" s="4" t="str">
        <f t="shared" si="76"/>
        <v/>
      </c>
      <c r="BB192" s="4" t="str">
        <f t="shared" si="76"/>
        <v/>
      </c>
      <c r="BC192" s="4" t="str">
        <f>IF(CD192="○",COUNTIF($AN$17:CD192,"○"),"")</f>
        <v/>
      </c>
      <c r="BD192" s="4" t="str">
        <f>IF(CE192="○",COUNTIF($AO$17:CE192,"○"),"")</f>
        <v/>
      </c>
      <c r="BE192" s="4" t="str">
        <f>IF(CF192="○",COUNTIF($AP$17:CF192,"○"),"")</f>
        <v/>
      </c>
      <c r="BF192" s="4" t="str">
        <f>IF(CK192="○",COUNTIF($AU$17:CK192,"○"),"")</f>
        <v/>
      </c>
      <c r="BG192" s="77"/>
      <c r="BH192" s="77"/>
      <c r="BI192" s="4" t="str">
        <f t="shared" si="77"/>
        <v/>
      </c>
      <c r="BJ192" s="4" t="str">
        <f t="shared" si="77"/>
        <v/>
      </c>
      <c r="BK192" s="4" t="str">
        <f t="shared" si="77"/>
        <v/>
      </c>
      <c r="BL192" s="4" t="str">
        <f t="shared" si="77"/>
        <v/>
      </c>
      <c r="BM192" s="4" t="str">
        <f>IF(CL192="○",COUNTIF($AN$17:CL192,"○"),"")</f>
        <v/>
      </c>
      <c r="BN192" s="4" t="str">
        <f>IF(CM192="○",COUNTIF($AO$17:CM192,"○"),"")</f>
        <v/>
      </c>
      <c r="BO192" s="4" t="str">
        <f>IF(CN192="○",COUNTIF($AP$17:CN192,"○"),"")</f>
        <v/>
      </c>
      <c r="BP192" s="4" t="str">
        <f>IF(DI192="○",COUNTIF($AU$17:DI192,"○"),"")</f>
        <v/>
      </c>
      <c r="BQ192" s="77"/>
      <c r="BR192" s="77"/>
      <c r="BS192" s="4"/>
      <c r="BT192" s="10"/>
      <c r="BU192" s="10"/>
      <c r="BV192" s="10"/>
      <c r="BW192" s="10"/>
      <c r="BX192" s="10"/>
      <c r="BY192" s="26"/>
      <c r="BZ192" s="4"/>
      <c r="CA192" s="4"/>
      <c r="CB192" s="10"/>
      <c r="CC192" s="10"/>
      <c r="CD192" s="10"/>
      <c r="CE192" s="10"/>
      <c r="CF192" s="10"/>
    </row>
    <row r="193" spans="1:84" ht="21.95" customHeight="1" thickTop="1" thickBot="1" x14ac:dyDescent="0.2">
      <c r="A193" s="4"/>
      <c r="B193" s="4"/>
      <c r="C193" s="4"/>
      <c r="D193" s="4"/>
      <c r="E193" s="45"/>
      <c r="F193" s="45"/>
      <c r="G193" s="45"/>
      <c r="H193" s="45"/>
      <c r="I193" s="77"/>
      <c r="J193" s="77"/>
      <c r="K193" s="4"/>
      <c r="L193" s="4"/>
      <c r="M193" s="4"/>
      <c r="N193" s="4"/>
      <c r="O193" s="46"/>
      <c r="P193" s="46"/>
      <c r="Q193" s="46"/>
      <c r="R193" s="46"/>
      <c r="S193" s="77"/>
      <c r="T193" s="77"/>
      <c r="U193" s="10"/>
      <c r="V193" s="110">
        <f t="shared" si="70"/>
        <v>17</v>
      </c>
      <c r="W193" s="120" t="str">
        <f>IF('申込一覧表（男子）'!$B$33=0,"",('申込一覧表（男子）'!$B$33))</f>
        <v/>
      </c>
      <c r="X193" s="111" t="str">
        <f t="shared" si="71"/>
        <v/>
      </c>
      <c r="Y193" s="112" t="str">
        <f t="shared" si="72"/>
        <v/>
      </c>
      <c r="Z193" s="112" t="str">
        <f t="shared" si="73"/>
        <v/>
      </c>
      <c r="AA193" s="113">
        <f t="shared" si="60"/>
        <v>0</v>
      </c>
      <c r="AB193" s="163" t="str">
        <f t="shared" si="74"/>
        <v/>
      </c>
      <c r="AC193" s="114" t="str">
        <f t="shared" si="75"/>
        <v/>
      </c>
      <c r="AD193" s="53"/>
      <c r="AE193" s="53"/>
      <c r="AF193" s="53"/>
      <c r="AG193" s="53"/>
      <c r="AH193" s="53"/>
      <c r="AI193" s="53"/>
      <c r="AJ193" s="166"/>
      <c r="AK193" s="53"/>
      <c r="AL193" s="166"/>
      <c r="AM193" s="53"/>
      <c r="AN193" s="8"/>
      <c r="AO193" s="8"/>
      <c r="AP193" s="8"/>
      <c r="AQ193" s="8"/>
      <c r="AR193" s="8"/>
      <c r="AS193" s="8"/>
      <c r="AT193" s="8"/>
      <c r="AU193" s="8"/>
      <c r="AV193" s="10"/>
      <c r="AW193" s="10"/>
      <c r="AX193" s="10"/>
      <c r="AY193" s="4" t="str">
        <f t="shared" si="76"/>
        <v/>
      </c>
      <c r="AZ193" s="4" t="str">
        <f t="shared" si="76"/>
        <v/>
      </c>
      <c r="BA193" s="4" t="str">
        <f t="shared" si="76"/>
        <v/>
      </c>
      <c r="BB193" s="4" t="str">
        <f t="shared" si="76"/>
        <v/>
      </c>
      <c r="BC193" s="4" t="str">
        <f>IF(CD193="○",COUNTIF($AN$17:CD193,"○"),"")</f>
        <v/>
      </c>
      <c r="BD193" s="4" t="str">
        <f>IF(CE193="○",COUNTIF($AO$17:CE193,"○"),"")</f>
        <v/>
      </c>
      <c r="BE193" s="4" t="str">
        <f>IF(CF193="○",COUNTIF($AP$17:CF193,"○"),"")</f>
        <v/>
      </c>
      <c r="BF193" s="4" t="str">
        <f>IF(CK193="○",COUNTIF($AU$17:CK193,"○"),"")</f>
        <v/>
      </c>
      <c r="BG193" s="77"/>
      <c r="BH193" s="77"/>
      <c r="BI193" s="4" t="str">
        <f t="shared" si="77"/>
        <v/>
      </c>
      <c r="BJ193" s="4" t="str">
        <f t="shared" si="77"/>
        <v/>
      </c>
      <c r="BK193" s="4" t="str">
        <f t="shared" si="77"/>
        <v/>
      </c>
      <c r="BL193" s="4" t="str">
        <f t="shared" si="77"/>
        <v/>
      </c>
      <c r="BM193" s="4" t="str">
        <f>IF(CL193="○",COUNTIF($AN$17:CL193,"○"),"")</f>
        <v/>
      </c>
      <c r="BN193" s="4" t="str">
        <f>IF(CM193="○",COUNTIF($AO$17:CM193,"○"),"")</f>
        <v/>
      </c>
      <c r="BO193" s="4" t="str">
        <f>IF(CN193="○",COUNTIF($AP$17:CN193,"○"),"")</f>
        <v/>
      </c>
      <c r="BP193" s="4" t="str">
        <f>IF(DI193="○",COUNTIF($AU$17:DI193,"○"),"")</f>
        <v/>
      </c>
      <c r="BQ193" s="77"/>
      <c r="BR193" s="77"/>
      <c r="BS193" s="4"/>
      <c r="BT193" s="10"/>
      <c r="BU193" s="10"/>
      <c r="BV193" s="10"/>
      <c r="BW193" s="10"/>
      <c r="BX193" s="10"/>
      <c r="BY193" s="26"/>
      <c r="BZ193" s="4"/>
      <c r="CA193" s="4"/>
      <c r="CB193" s="10"/>
      <c r="CC193" s="10"/>
      <c r="CD193" s="10"/>
      <c r="CE193" s="10"/>
      <c r="CF193" s="10"/>
    </row>
    <row r="194" spans="1:84" ht="21.95" customHeight="1" thickTop="1" thickBot="1" x14ac:dyDescent="0.2">
      <c r="A194" s="4"/>
      <c r="B194" s="4"/>
      <c r="C194" s="4"/>
      <c r="D194" s="4"/>
      <c r="E194" s="45"/>
      <c r="F194" s="45"/>
      <c r="G194" s="45"/>
      <c r="H194" s="45"/>
      <c r="I194" s="77"/>
      <c r="J194" s="77"/>
      <c r="K194" s="4"/>
      <c r="L194" s="4"/>
      <c r="M194" s="4"/>
      <c r="N194" s="4"/>
      <c r="O194" s="46"/>
      <c r="P194" s="46"/>
      <c r="Q194" s="46"/>
      <c r="R194" s="46"/>
      <c r="S194" s="77"/>
      <c r="T194" s="77"/>
      <c r="U194" s="10"/>
      <c r="V194" s="110">
        <f t="shared" si="70"/>
        <v>18</v>
      </c>
      <c r="W194" s="120" t="str">
        <f>IF('申込一覧表（男子）'!$B$34=0,"",('申込一覧表（男子）'!$B$34))</f>
        <v/>
      </c>
      <c r="X194" s="111" t="str">
        <f t="shared" si="71"/>
        <v/>
      </c>
      <c r="Y194" s="112" t="str">
        <f t="shared" si="72"/>
        <v/>
      </c>
      <c r="Z194" s="112" t="str">
        <f t="shared" si="73"/>
        <v/>
      </c>
      <c r="AA194" s="113">
        <f t="shared" si="60"/>
        <v>0</v>
      </c>
      <c r="AB194" s="163" t="str">
        <f t="shared" si="74"/>
        <v/>
      </c>
      <c r="AC194" s="114" t="str">
        <f t="shared" si="75"/>
        <v/>
      </c>
      <c r="AD194" s="53"/>
      <c r="AE194" s="53"/>
      <c r="AF194" s="53"/>
      <c r="AG194" s="53"/>
      <c r="AH194" s="53"/>
      <c r="AI194" s="53"/>
      <c r="AJ194" s="166"/>
      <c r="AK194" s="53"/>
      <c r="AL194" s="166"/>
      <c r="AM194" s="53"/>
      <c r="AN194" s="8"/>
      <c r="AO194" s="8"/>
      <c r="AP194" s="8"/>
      <c r="AQ194" s="8"/>
      <c r="AR194" s="8"/>
      <c r="AS194" s="8"/>
      <c r="AT194" s="8"/>
      <c r="AU194" s="8"/>
      <c r="AV194" s="10"/>
      <c r="AW194" s="10"/>
      <c r="AX194" s="10"/>
      <c r="AY194" s="4" t="str">
        <f t="shared" si="76"/>
        <v/>
      </c>
      <c r="AZ194" s="4" t="str">
        <f t="shared" si="76"/>
        <v/>
      </c>
      <c r="BA194" s="4" t="str">
        <f t="shared" si="76"/>
        <v/>
      </c>
      <c r="BB194" s="4" t="str">
        <f t="shared" si="76"/>
        <v/>
      </c>
      <c r="BC194" s="4" t="str">
        <f>IF(CD194="○",COUNTIF($AN$17:CD194,"○"),"")</f>
        <v/>
      </c>
      <c r="BD194" s="4" t="str">
        <f>IF(CE194="○",COUNTIF($AO$17:CE194,"○"),"")</f>
        <v/>
      </c>
      <c r="BE194" s="4" t="str">
        <f>IF(CF194="○",COUNTIF($AP$17:CF194,"○"),"")</f>
        <v/>
      </c>
      <c r="BF194" s="4" t="str">
        <f>IF(CK194="○",COUNTIF($AU$17:CK194,"○"),"")</f>
        <v/>
      </c>
      <c r="BG194" s="77"/>
      <c r="BH194" s="77"/>
      <c r="BI194" s="4" t="str">
        <f t="shared" si="77"/>
        <v/>
      </c>
      <c r="BJ194" s="4" t="str">
        <f t="shared" si="77"/>
        <v/>
      </c>
      <c r="BK194" s="4" t="str">
        <f t="shared" si="77"/>
        <v/>
      </c>
      <c r="BL194" s="4" t="str">
        <f t="shared" si="77"/>
        <v/>
      </c>
      <c r="BM194" s="4" t="str">
        <f>IF(CL194="○",COUNTIF($AN$17:CL194,"○"),"")</f>
        <v/>
      </c>
      <c r="BN194" s="4" t="str">
        <f>IF(CM194="○",COUNTIF($AO$17:CM194,"○"),"")</f>
        <v/>
      </c>
      <c r="BO194" s="4" t="str">
        <f>IF(CN194="○",COUNTIF($AP$17:CN194,"○"),"")</f>
        <v/>
      </c>
      <c r="BP194" s="4" t="str">
        <f>IF(DI194="○",COUNTIF($AU$17:DI194,"○"),"")</f>
        <v/>
      </c>
      <c r="BQ194" s="77"/>
      <c r="BR194" s="77"/>
      <c r="BS194" s="4"/>
      <c r="BT194" s="10"/>
      <c r="BU194" s="10"/>
      <c r="BV194" s="10"/>
      <c r="BW194" s="10"/>
      <c r="BX194" s="10"/>
      <c r="BY194" s="26"/>
      <c r="BZ194" s="4"/>
      <c r="CA194" s="4"/>
      <c r="CB194" s="10"/>
      <c r="CC194" s="10"/>
      <c r="CD194" s="10"/>
      <c r="CE194" s="10"/>
      <c r="CF194" s="10"/>
    </row>
    <row r="195" spans="1:84" ht="21.95" customHeight="1" thickTop="1" thickBot="1" x14ac:dyDescent="0.2">
      <c r="A195" s="4"/>
      <c r="B195" s="4"/>
      <c r="C195" s="4"/>
      <c r="D195" s="4"/>
      <c r="E195" s="45"/>
      <c r="F195" s="45"/>
      <c r="G195" s="45"/>
      <c r="H195" s="45"/>
      <c r="I195" s="77"/>
      <c r="J195" s="77"/>
      <c r="K195" s="4"/>
      <c r="L195" s="4"/>
      <c r="M195" s="4"/>
      <c r="N195" s="4"/>
      <c r="O195" s="46"/>
      <c r="P195" s="46"/>
      <c r="Q195" s="46"/>
      <c r="R195" s="46"/>
      <c r="S195" s="77"/>
      <c r="T195" s="77"/>
      <c r="U195" s="10"/>
      <c r="V195" s="110">
        <f t="shared" si="70"/>
        <v>19</v>
      </c>
      <c r="W195" s="120" t="str">
        <f>IF('申込一覧表（男子）'!$B$35=0,"",('申込一覧表（男子）'!$B$35))</f>
        <v/>
      </c>
      <c r="X195" s="111" t="str">
        <f t="shared" si="71"/>
        <v/>
      </c>
      <c r="Y195" s="112" t="str">
        <f t="shared" si="72"/>
        <v/>
      </c>
      <c r="Z195" s="112" t="str">
        <f t="shared" si="73"/>
        <v/>
      </c>
      <c r="AA195" s="113">
        <f t="shared" si="60"/>
        <v>0</v>
      </c>
      <c r="AB195" s="163" t="str">
        <f t="shared" si="74"/>
        <v/>
      </c>
      <c r="AC195" s="114" t="str">
        <f t="shared" si="75"/>
        <v/>
      </c>
      <c r="AD195" s="53"/>
      <c r="AE195" s="53"/>
      <c r="AF195" s="53"/>
      <c r="AG195" s="53"/>
      <c r="AH195" s="53"/>
      <c r="AI195" s="53"/>
      <c r="AJ195" s="166"/>
      <c r="AK195" s="53"/>
      <c r="AL195" s="166"/>
      <c r="AM195" s="53"/>
      <c r="AN195" s="8"/>
      <c r="AO195" s="8"/>
      <c r="AP195" s="8"/>
      <c r="AQ195" s="8"/>
      <c r="AR195" s="8"/>
      <c r="AS195" s="8"/>
      <c r="AT195" s="8"/>
      <c r="AU195" s="8"/>
      <c r="AV195" s="10"/>
      <c r="AW195" s="10"/>
      <c r="AX195" s="10"/>
      <c r="AY195" s="4" t="str">
        <f t="shared" si="76"/>
        <v/>
      </c>
      <c r="AZ195" s="4" t="str">
        <f t="shared" si="76"/>
        <v/>
      </c>
      <c r="BA195" s="4" t="str">
        <f t="shared" si="76"/>
        <v/>
      </c>
      <c r="BB195" s="4" t="str">
        <f t="shared" si="76"/>
        <v/>
      </c>
      <c r="BC195" s="4" t="str">
        <f>IF(CD195="○",COUNTIF($AN$17:CD195,"○"),"")</f>
        <v/>
      </c>
      <c r="BD195" s="4" t="str">
        <f>IF(CE195="○",COUNTIF($AO$17:CE195,"○"),"")</f>
        <v/>
      </c>
      <c r="BE195" s="4" t="str">
        <f>IF(CF195="○",COUNTIF($AP$17:CF195,"○"),"")</f>
        <v/>
      </c>
      <c r="BF195" s="4" t="str">
        <f>IF(CK195="○",COUNTIF($AU$17:CK195,"○"),"")</f>
        <v/>
      </c>
      <c r="BG195" s="77"/>
      <c r="BH195" s="77"/>
      <c r="BI195" s="4" t="str">
        <f t="shared" si="77"/>
        <v/>
      </c>
      <c r="BJ195" s="4" t="str">
        <f t="shared" si="77"/>
        <v/>
      </c>
      <c r="BK195" s="4" t="str">
        <f t="shared" si="77"/>
        <v/>
      </c>
      <c r="BL195" s="4" t="str">
        <f t="shared" si="77"/>
        <v/>
      </c>
      <c r="BM195" s="4" t="str">
        <f>IF(CL195="○",COUNTIF($AN$17:CL195,"○"),"")</f>
        <v/>
      </c>
      <c r="BN195" s="4" t="str">
        <f>IF(CM195="○",COUNTIF($AO$17:CM195,"○"),"")</f>
        <v/>
      </c>
      <c r="BO195" s="4" t="str">
        <f>IF(CN195="○",COUNTIF($AP$17:CN195,"○"),"")</f>
        <v/>
      </c>
      <c r="BP195" s="4" t="str">
        <f>IF(DI195="○",COUNTIF($AU$17:DI195,"○"),"")</f>
        <v/>
      </c>
      <c r="BQ195" s="77"/>
      <c r="BR195" s="77"/>
      <c r="BS195" s="10"/>
      <c r="BT195" s="10"/>
      <c r="BU195" s="10"/>
      <c r="BV195" s="10"/>
      <c r="BW195" s="10"/>
      <c r="BX195" s="10"/>
      <c r="BY195" s="26"/>
      <c r="BZ195" s="4"/>
      <c r="CA195" s="4"/>
      <c r="CB195" s="10"/>
      <c r="CC195" s="10"/>
      <c r="CD195" s="10"/>
      <c r="CE195" s="10"/>
      <c r="CF195" s="10"/>
    </row>
    <row r="196" spans="1:84" ht="21.95" customHeight="1" thickTop="1" thickBot="1" x14ac:dyDescent="0.2">
      <c r="A196" s="4"/>
      <c r="B196" s="4"/>
      <c r="C196" s="4"/>
      <c r="D196" s="4"/>
      <c r="E196" s="45"/>
      <c r="F196" s="45"/>
      <c r="G196" s="45"/>
      <c r="H196" s="45"/>
      <c r="I196" s="77"/>
      <c r="J196" s="77"/>
      <c r="K196" s="4"/>
      <c r="L196" s="4"/>
      <c r="M196" s="4"/>
      <c r="N196" s="4"/>
      <c r="O196" s="46"/>
      <c r="P196" s="46"/>
      <c r="Q196" s="46"/>
      <c r="R196" s="46"/>
      <c r="S196" s="77"/>
      <c r="T196" s="77"/>
      <c r="U196" s="10"/>
      <c r="V196" s="110">
        <f t="shared" si="70"/>
        <v>20</v>
      </c>
      <c r="W196" s="120" t="str">
        <f>IF('申込一覧表（男子）'!$B$36=0,"",('申込一覧表（男子）'!$B$36))</f>
        <v/>
      </c>
      <c r="X196" s="111" t="str">
        <f t="shared" si="71"/>
        <v/>
      </c>
      <c r="Y196" s="112" t="str">
        <f t="shared" si="72"/>
        <v/>
      </c>
      <c r="Z196" s="112" t="str">
        <f t="shared" si="73"/>
        <v/>
      </c>
      <c r="AA196" s="113">
        <f t="shared" si="60"/>
        <v>0</v>
      </c>
      <c r="AB196" s="163" t="str">
        <f t="shared" si="74"/>
        <v/>
      </c>
      <c r="AC196" s="114" t="str">
        <f t="shared" si="75"/>
        <v/>
      </c>
      <c r="AD196" s="53"/>
      <c r="AE196" s="53"/>
      <c r="AF196" s="53"/>
      <c r="AG196" s="53"/>
      <c r="AH196" s="53"/>
      <c r="AI196" s="53"/>
      <c r="AJ196" s="166"/>
      <c r="AK196" s="53"/>
      <c r="AL196" s="166"/>
      <c r="AM196" s="53"/>
      <c r="AN196" s="8"/>
      <c r="AO196" s="8"/>
      <c r="AP196" s="8"/>
      <c r="AQ196" s="8"/>
      <c r="AR196" s="8"/>
      <c r="AS196" s="8"/>
      <c r="AT196" s="8"/>
      <c r="AU196" s="8"/>
      <c r="AV196" s="10"/>
      <c r="AW196" s="10"/>
      <c r="AX196" s="10"/>
      <c r="AY196" s="4" t="str">
        <f t="shared" si="76"/>
        <v/>
      </c>
      <c r="AZ196" s="4" t="str">
        <f t="shared" si="76"/>
        <v/>
      </c>
      <c r="BA196" s="4" t="str">
        <f t="shared" si="76"/>
        <v/>
      </c>
      <c r="BB196" s="4" t="str">
        <f t="shared" si="76"/>
        <v/>
      </c>
      <c r="BC196" s="4" t="str">
        <f>IF(CD196="○",COUNTIF($AN$17:CD196,"○"),"")</f>
        <v/>
      </c>
      <c r="BD196" s="4" t="str">
        <f>IF(CE196="○",COUNTIF($AO$17:CE196,"○"),"")</f>
        <v/>
      </c>
      <c r="BE196" s="4" t="str">
        <f>IF(CF196="○",COUNTIF($AP$17:CF196,"○"),"")</f>
        <v/>
      </c>
      <c r="BF196" s="4" t="str">
        <f>IF(CK196="○",COUNTIF($AU$17:CK196,"○"),"")</f>
        <v/>
      </c>
      <c r="BG196" s="77"/>
      <c r="BH196" s="77"/>
      <c r="BI196" s="4" t="str">
        <f t="shared" si="77"/>
        <v/>
      </c>
      <c r="BJ196" s="4" t="str">
        <f t="shared" si="77"/>
        <v/>
      </c>
      <c r="BK196" s="4" t="str">
        <f t="shared" si="77"/>
        <v/>
      </c>
      <c r="BL196" s="4" t="str">
        <f t="shared" si="77"/>
        <v/>
      </c>
      <c r="BM196" s="4" t="str">
        <f>IF(CL196="○",COUNTIF($AN$17:CL196,"○"),"")</f>
        <v/>
      </c>
      <c r="BN196" s="4" t="str">
        <f>IF(CM196="○",COUNTIF($AO$17:CM196,"○"),"")</f>
        <v/>
      </c>
      <c r="BO196" s="4" t="str">
        <f>IF(CN196="○",COUNTIF($AP$17:CN196,"○"),"")</f>
        <v/>
      </c>
      <c r="BP196" s="4" t="str">
        <f>IF(DI196="○",COUNTIF($AU$17:DI196,"○"),"")</f>
        <v/>
      </c>
      <c r="BQ196" s="77"/>
      <c r="BR196" s="77"/>
      <c r="BS196" s="10"/>
      <c r="BT196" s="10"/>
      <c r="BU196" s="10"/>
      <c r="BV196" s="10"/>
      <c r="BW196" s="10"/>
      <c r="BX196" s="10"/>
      <c r="BY196" s="26"/>
      <c r="BZ196" s="4"/>
      <c r="CA196" s="4"/>
      <c r="CB196" s="10"/>
      <c r="CC196" s="10"/>
      <c r="CD196" s="10"/>
      <c r="CE196" s="10"/>
      <c r="CF196" s="10"/>
    </row>
    <row r="197" spans="1:84" ht="21.95" customHeight="1" thickTop="1" thickBot="1" x14ac:dyDescent="0.2">
      <c r="A197" s="4"/>
      <c r="B197" s="4"/>
      <c r="C197" s="4"/>
      <c r="D197" s="4"/>
      <c r="E197" s="45"/>
      <c r="F197" s="45"/>
      <c r="G197" s="45"/>
      <c r="H197" s="45"/>
      <c r="I197" s="77"/>
      <c r="J197" s="77"/>
      <c r="K197" s="4"/>
      <c r="L197" s="4"/>
      <c r="M197" s="4"/>
      <c r="N197" s="4"/>
      <c r="O197" s="46"/>
      <c r="P197" s="46"/>
      <c r="Q197" s="46"/>
      <c r="R197" s="46"/>
      <c r="S197" s="77"/>
      <c r="T197" s="77"/>
      <c r="U197" s="10"/>
      <c r="V197" s="110">
        <f t="shared" si="70"/>
        <v>21</v>
      </c>
      <c r="W197" s="120" t="str">
        <f>IF('申込一覧表（男子）'!$B$37=0,"",('申込一覧表（男子）'!$B$37))</f>
        <v/>
      </c>
      <c r="X197" s="111" t="str">
        <f t="shared" si="71"/>
        <v/>
      </c>
      <c r="Y197" s="112" t="str">
        <f t="shared" si="72"/>
        <v/>
      </c>
      <c r="Z197" s="112" t="str">
        <f t="shared" si="73"/>
        <v/>
      </c>
      <c r="AA197" s="113">
        <f t="shared" si="60"/>
        <v>0</v>
      </c>
      <c r="AB197" s="163" t="str">
        <f t="shared" si="74"/>
        <v/>
      </c>
      <c r="AC197" s="114" t="str">
        <f t="shared" si="75"/>
        <v/>
      </c>
      <c r="AD197" s="53"/>
      <c r="AE197" s="53"/>
      <c r="AF197" s="53"/>
      <c r="AG197" s="53"/>
      <c r="AH197" s="53"/>
      <c r="AI197" s="53"/>
      <c r="AJ197" s="166"/>
      <c r="AK197" s="53"/>
      <c r="AL197" s="166"/>
      <c r="AM197" s="53"/>
      <c r="AN197" s="8"/>
      <c r="AO197" s="8"/>
      <c r="AP197" s="8"/>
      <c r="AQ197" s="8"/>
      <c r="AR197" s="8"/>
      <c r="AS197" s="8"/>
      <c r="AT197" s="8"/>
      <c r="AU197" s="8"/>
      <c r="AV197" s="10"/>
      <c r="AW197" s="10"/>
      <c r="AX197" s="10"/>
      <c r="AY197" s="4" t="str">
        <f t="shared" si="76"/>
        <v/>
      </c>
      <c r="AZ197" s="4" t="str">
        <f t="shared" si="76"/>
        <v/>
      </c>
      <c r="BA197" s="4" t="str">
        <f t="shared" si="76"/>
        <v/>
      </c>
      <c r="BB197" s="4" t="str">
        <f t="shared" si="76"/>
        <v/>
      </c>
      <c r="BC197" s="4" t="str">
        <f>IF(CD197="○",COUNTIF($AN$17:CD197,"○"),"")</f>
        <v/>
      </c>
      <c r="BD197" s="4" t="str">
        <f>IF(CE197="○",COUNTIF($AO$17:CE197,"○"),"")</f>
        <v/>
      </c>
      <c r="BE197" s="4" t="str">
        <f>IF(CF197="○",COUNTIF($AP$17:CF197,"○"),"")</f>
        <v/>
      </c>
      <c r="BF197" s="4" t="str">
        <f>IF(CK197="○",COUNTIF($AU$17:CK197,"○"),"")</f>
        <v/>
      </c>
      <c r="BG197" s="77"/>
      <c r="BH197" s="77"/>
      <c r="BI197" s="4" t="str">
        <f t="shared" si="77"/>
        <v/>
      </c>
      <c r="BJ197" s="4" t="str">
        <f t="shared" si="77"/>
        <v/>
      </c>
      <c r="BK197" s="4" t="str">
        <f t="shared" si="77"/>
        <v/>
      </c>
      <c r="BL197" s="4" t="str">
        <f t="shared" si="77"/>
        <v/>
      </c>
      <c r="BM197" s="4" t="str">
        <f>IF(CL197="○",COUNTIF($AN$17:CL197,"○"),"")</f>
        <v/>
      </c>
      <c r="BN197" s="4" t="str">
        <f>IF(CM197="○",COUNTIF($AO$17:CM197,"○"),"")</f>
        <v/>
      </c>
      <c r="BO197" s="4" t="str">
        <f>IF(CN197="○",COUNTIF($AP$17:CN197,"○"),"")</f>
        <v/>
      </c>
      <c r="BP197" s="4" t="str">
        <f>IF(DI197="○",COUNTIF($AU$17:DI197,"○"),"")</f>
        <v/>
      </c>
      <c r="BQ197" s="77"/>
      <c r="BR197" s="77"/>
      <c r="BS197" s="4"/>
      <c r="BT197" s="10"/>
      <c r="BU197" s="10"/>
      <c r="BV197" s="10"/>
      <c r="BW197" s="10"/>
      <c r="BX197" s="10"/>
      <c r="BY197" s="18"/>
      <c r="BZ197" s="10"/>
      <c r="CA197" s="10"/>
      <c r="CB197" s="10"/>
      <c r="CC197" s="10"/>
      <c r="CD197" s="10"/>
      <c r="CE197" s="10"/>
      <c r="CF197" s="10"/>
    </row>
    <row r="198" spans="1:84" ht="21.95" customHeight="1" thickTop="1" thickBot="1" x14ac:dyDescent="0.2">
      <c r="A198" s="4"/>
      <c r="B198" s="4"/>
      <c r="C198" s="4"/>
      <c r="D198" s="4"/>
      <c r="E198" s="45"/>
      <c r="F198" s="45"/>
      <c r="G198" s="45"/>
      <c r="H198" s="45"/>
      <c r="I198" s="77"/>
      <c r="J198" s="77"/>
      <c r="K198" s="4"/>
      <c r="L198" s="4"/>
      <c r="M198" s="4"/>
      <c r="N198" s="4"/>
      <c r="O198" s="46"/>
      <c r="P198" s="46"/>
      <c r="Q198" s="46"/>
      <c r="R198" s="46"/>
      <c r="S198" s="77"/>
      <c r="T198" s="77"/>
      <c r="U198" s="10"/>
      <c r="V198" s="110">
        <f t="shared" si="70"/>
        <v>22</v>
      </c>
      <c r="W198" s="120" t="str">
        <f>IF('申込一覧表（男子）'!$B$38=0,"",('申込一覧表（男子）'!$B$38))</f>
        <v/>
      </c>
      <c r="X198" s="111" t="str">
        <f t="shared" si="71"/>
        <v/>
      </c>
      <c r="Y198" s="112" t="str">
        <f t="shared" si="72"/>
        <v/>
      </c>
      <c r="Z198" s="112" t="str">
        <f t="shared" si="73"/>
        <v/>
      </c>
      <c r="AA198" s="113">
        <f t="shared" si="60"/>
        <v>0</v>
      </c>
      <c r="AB198" s="163" t="str">
        <f t="shared" si="74"/>
        <v/>
      </c>
      <c r="AC198" s="114" t="str">
        <f t="shared" si="75"/>
        <v/>
      </c>
      <c r="AD198" s="53"/>
      <c r="AE198" s="53"/>
      <c r="AF198" s="53"/>
      <c r="AG198" s="53"/>
      <c r="AH198" s="53"/>
      <c r="AI198" s="53"/>
      <c r="AJ198" s="166"/>
      <c r="AK198" s="53"/>
      <c r="AL198" s="166"/>
      <c r="AM198" s="53"/>
      <c r="AN198" s="8"/>
      <c r="AO198" s="8"/>
      <c r="AP198" s="8"/>
      <c r="AQ198" s="8"/>
      <c r="AR198" s="8"/>
      <c r="AS198" s="8"/>
      <c r="AT198" s="8"/>
      <c r="AU198" s="8"/>
      <c r="AV198" s="10"/>
      <c r="AW198" s="10"/>
      <c r="AX198" s="10"/>
      <c r="AY198" s="4" t="str">
        <f t="shared" si="76"/>
        <v/>
      </c>
      <c r="AZ198" s="4" t="str">
        <f t="shared" si="76"/>
        <v/>
      </c>
      <c r="BA198" s="4" t="str">
        <f t="shared" si="76"/>
        <v/>
      </c>
      <c r="BB198" s="4" t="str">
        <f t="shared" si="76"/>
        <v/>
      </c>
      <c r="BC198" s="4" t="str">
        <f>IF(CD198="○",COUNTIF($AN$17:CD198,"○"),"")</f>
        <v/>
      </c>
      <c r="BD198" s="4" t="str">
        <f>IF(CE198="○",COUNTIF($AO$17:CE198,"○"),"")</f>
        <v/>
      </c>
      <c r="BE198" s="4" t="str">
        <f>IF(CF198="○",COUNTIF($AP$17:CF198,"○"),"")</f>
        <v/>
      </c>
      <c r="BF198" s="4" t="str">
        <f>IF(CK198="○",COUNTIF($AU$17:CK198,"○"),"")</f>
        <v/>
      </c>
      <c r="BG198" s="77"/>
      <c r="BH198" s="77"/>
      <c r="BI198" s="4" t="str">
        <f t="shared" si="77"/>
        <v/>
      </c>
      <c r="BJ198" s="4" t="str">
        <f t="shared" si="77"/>
        <v/>
      </c>
      <c r="BK198" s="4" t="str">
        <f t="shared" si="77"/>
        <v/>
      </c>
      <c r="BL198" s="4" t="str">
        <f t="shared" si="77"/>
        <v/>
      </c>
      <c r="BM198" s="4" t="str">
        <f>IF(CL198="○",COUNTIF($AN$17:CL198,"○"),"")</f>
        <v/>
      </c>
      <c r="BN198" s="4" t="str">
        <f>IF(CM198="○",COUNTIF($AO$17:CM198,"○"),"")</f>
        <v/>
      </c>
      <c r="BO198" s="4" t="str">
        <f>IF(CN198="○",COUNTIF($AP$17:CN198,"○"),"")</f>
        <v/>
      </c>
      <c r="BP198" s="4" t="str">
        <f>IF(DI198="○",COUNTIF($AU$17:DI198,"○"),"")</f>
        <v/>
      </c>
      <c r="BQ198" s="77"/>
      <c r="BR198" s="77"/>
      <c r="BS198" s="4"/>
      <c r="BT198" s="10"/>
      <c r="BU198" s="10"/>
      <c r="BV198" s="10"/>
      <c r="BW198" s="10"/>
      <c r="BX198" s="10"/>
      <c r="BY198" s="18"/>
      <c r="BZ198" s="10"/>
      <c r="CA198" s="10"/>
      <c r="CB198" s="10"/>
      <c r="CC198" s="10"/>
      <c r="CD198" s="10"/>
      <c r="CE198" s="10"/>
      <c r="CF198" s="10"/>
    </row>
    <row r="199" spans="1:84" ht="21.95" customHeight="1" thickTop="1" thickBot="1" x14ac:dyDescent="0.2">
      <c r="A199" s="4"/>
      <c r="B199" s="4"/>
      <c r="C199" s="4"/>
      <c r="D199" s="4"/>
      <c r="E199" s="45"/>
      <c r="F199" s="45"/>
      <c r="G199" s="45"/>
      <c r="H199" s="45"/>
      <c r="I199" s="77"/>
      <c r="J199" s="77"/>
      <c r="K199" s="4"/>
      <c r="L199" s="4"/>
      <c r="M199" s="4"/>
      <c r="N199" s="4"/>
      <c r="O199" s="46"/>
      <c r="P199" s="46"/>
      <c r="Q199" s="46"/>
      <c r="R199" s="46"/>
      <c r="S199" s="77"/>
      <c r="T199" s="77"/>
      <c r="U199" s="10"/>
      <c r="V199" s="110">
        <f t="shared" si="70"/>
        <v>23</v>
      </c>
      <c r="W199" s="120" t="str">
        <f>IF('申込一覧表（男子）'!$B$39=0,"",('申込一覧表（男子）'!$B$39))</f>
        <v/>
      </c>
      <c r="X199" s="111" t="str">
        <f t="shared" si="71"/>
        <v/>
      </c>
      <c r="Y199" s="112" t="str">
        <f t="shared" si="72"/>
        <v/>
      </c>
      <c r="Z199" s="112" t="str">
        <f t="shared" si="73"/>
        <v/>
      </c>
      <c r="AA199" s="113">
        <f t="shared" si="60"/>
        <v>0</v>
      </c>
      <c r="AB199" s="163" t="str">
        <f t="shared" si="74"/>
        <v/>
      </c>
      <c r="AC199" s="114" t="str">
        <f t="shared" si="75"/>
        <v/>
      </c>
      <c r="AD199" s="53"/>
      <c r="AE199" s="53"/>
      <c r="AF199" s="53"/>
      <c r="AG199" s="53"/>
      <c r="AH199" s="53"/>
      <c r="AI199" s="53"/>
      <c r="AJ199" s="166"/>
      <c r="AK199" s="53"/>
      <c r="AL199" s="166"/>
      <c r="AM199" s="53"/>
      <c r="AN199" s="8"/>
      <c r="AO199" s="8"/>
      <c r="AP199" s="8"/>
      <c r="AQ199" s="8"/>
      <c r="AR199" s="8"/>
      <c r="AS199" s="8"/>
      <c r="AT199" s="8"/>
      <c r="AU199" s="8"/>
      <c r="AV199" s="10"/>
      <c r="AW199" s="10"/>
      <c r="AX199" s="10"/>
      <c r="AY199" s="4" t="str">
        <f t="shared" si="76"/>
        <v/>
      </c>
      <c r="AZ199" s="4" t="str">
        <f t="shared" si="76"/>
        <v/>
      </c>
      <c r="BA199" s="4" t="str">
        <f t="shared" si="76"/>
        <v/>
      </c>
      <c r="BB199" s="4" t="str">
        <f t="shared" si="76"/>
        <v/>
      </c>
      <c r="BC199" s="4" t="str">
        <f>IF(CD199="○",COUNTIF($AN$17:CD199,"○"),"")</f>
        <v/>
      </c>
      <c r="BD199" s="4" t="str">
        <f>IF(CE199="○",COUNTIF($AO$17:CE199,"○"),"")</f>
        <v/>
      </c>
      <c r="BE199" s="4" t="str">
        <f>IF(CF199="○",COUNTIF($AP$17:CF199,"○"),"")</f>
        <v/>
      </c>
      <c r="BF199" s="4" t="str">
        <f>IF(CK199="○",COUNTIF($AU$17:CK199,"○"),"")</f>
        <v/>
      </c>
      <c r="BG199" s="77"/>
      <c r="BH199" s="77"/>
      <c r="BI199" s="4" t="str">
        <f t="shared" si="77"/>
        <v/>
      </c>
      <c r="BJ199" s="4" t="str">
        <f t="shared" si="77"/>
        <v/>
      </c>
      <c r="BK199" s="4" t="str">
        <f t="shared" si="77"/>
        <v/>
      </c>
      <c r="BL199" s="4" t="str">
        <f t="shared" si="77"/>
        <v/>
      </c>
      <c r="BM199" s="4" t="str">
        <f>IF(CL199="○",COUNTIF($AN$17:CL199,"○"),"")</f>
        <v/>
      </c>
      <c r="BN199" s="4" t="str">
        <f>IF(CM199="○",COUNTIF($AO$17:CM199,"○"),"")</f>
        <v/>
      </c>
      <c r="BO199" s="4" t="str">
        <f>IF(CN199="○",COUNTIF($AP$17:CN199,"○"),"")</f>
        <v/>
      </c>
      <c r="BP199" s="4" t="str">
        <f>IF(DI199="○",COUNTIF($AU$17:DI199,"○"),"")</f>
        <v/>
      </c>
      <c r="BQ199" s="77"/>
      <c r="BR199" s="77"/>
      <c r="BS199" s="4"/>
      <c r="BT199" s="10"/>
      <c r="BU199" s="10"/>
      <c r="BV199" s="10"/>
      <c r="BW199" s="10"/>
      <c r="BX199" s="10"/>
      <c r="BY199" s="18"/>
      <c r="BZ199" s="10"/>
      <c r="CA199" s="10"/>
      <c r="CB199" s="10"/>
      <c r="CC199" s="10"/>
      <c r="CD199" s="10"/>
      <c r="CE199" s="10"/>
      <c r="CF199" s="10"/>
    </row>
    <row r="200" spans="1:84" ht="21.95" customHeight="1" thickTop="1" thickBot="1" x14ac:dyDescent="0.2">
      <c r="A200" s="4"/>
      <c r="B200" s="4"/>
      <c r="C200" s="4"/>
      <c r="D200" s="4"/>
      <c r="E200" s="45"/>
      <c r="F200" s="45"/>
      <c r="G200" s="45"/>
      <c r="H200" s="45"/>
      <c r="I200" s="77"/>
      <c r="J200" s="77"/>
      <c r="K200" s="4"/>
      <c r="L200" s="4"/>
      <c r="M200" s="4"/>
      <c r="N200" s="4"/>
      <c r="O200" s="46"/>
      <c r="P200" s="46"/>
      <c r="Q200" s="46"/>
      <c r="R200" s="46"/>
      <c r="S200" s="77"/>
      <c r="T200" s="77"/>
      <c r="U200" s="10"/>
      <c r="V200" s="110">
        <f t="shared" si="70"/>
        <v>24</v>
      </c>
      <c r="W200" s="120" t="str">
        <f>IF('申込一覧表（男子）'!$B$40=0,"",('申込一覧表（男子）'!$B$40))</f>
        <v/>
      </c>
      <c r="X200" s="111" t="str">
        <f t="shared" si="71"/>
        <v/>
      </c>
      <c r="Y200" s="112" t="str">
        <f t="shared" si="72"/>
        <v/>
      </c>
      <c r="Z200" s="112" t="str">
        <f t="shared" si="73"/>
        <v/>
      </c>
      <c r="AA200" s="113">
        <f t="shared" si="60"/>
        <v>0</v>
      </c>
      <c r="AB200" s="163" t="str">
        <f t="shared" si="74"/>
        <v/>
      </c>
      <c r="AC200" s="114" t="str">
        <f t="shared" si="75"/>
        <v/>
      </c>
      <c r="AD200" s="53"/>
      <c r="AE200" s="53"/>
      <c r="AF200" s="53"/>
      <c r="AG200" s="53"/>
      <c r="AH200" s="53"/>
      <c r="AI200" s="53"/>
      <c r="AJ200" s="166"/>
      <c r="AK200" s="53"/>
      <c r="AL200" s="166"/>
      <c r="AM200" s="53"/>
      <c r="AN200" s="8"/>
      <c r="AO200" s="8"/>
      <c r="AP200" s="8"/>
      <c r="AQ200" s="8"/>
      <c r="AR200" s="8"/>
      <c r="AS200" s="8"/>
      <c r="AT200" s="8"/>
      <c r="AU200" s="8"/>
      <c r="AV200" s="10"/>
      <c r="AW200" s="10"/>
      <c r="AX200" s="10"/>
      <c r="AY200" s="4" t="str">
        <f t="shared" si="76"/>
        <v/>
      </c>
      <c r="AZ200" s="4" t="str">
        <f t="shared" si="76"/>
        <v/>
      </c>
      <c r="BA200" s="4" t="str">
        <f t="shared" si="76"/>
        <v/>
      </c>
      <c r="BB200" s="4" t="str">
        <f t="shared" si="76"/>
        <v/>
      </c>
      <c r="BC200" s="4" t="str">
        <f>IF(CD200="○",COUNTIF($AN$17:CD200,"○"),"")</f>
        <v/>
      </c>
      <c r="BD200" s="4" t="str">
        <f>IF(CE200="○",COUNTIF($AO$17:CE200,"○"),"")</f>
        <v/>
      </c>
      <c r="BE200" s="4" t="str">
        <f>IF(CF200="○",COUNTIF($AP$17:CF200,"○"),"")</f>
        <v/>
      </c>
      <c r="BF200" s="4" t="str">
        <f>IF(CK200="○",COUNTIF($AU$17:CK200,"○"),"")</f>
        <v/>
      </c>
      <c r="BG200" s="77"/>
      <c r="BH200" s="77"/>
      <c r="BI200" s="4" t="str">
        <f t="shared" si="77"/>
        <v/>
      </c>
      <c r="BJ200" s="4" t="str">
        <f t="shared" si="77"/>
        <v/>
      </c>
      <c r="BK200" s="4" t="str">
        <f t="shared" si="77"/>
        <v/>
      </c>
      <c r="BL200" s="4" t="str">
        <f t="shared" si="77"/>
        <v/>
      </c>
      <c r="BM200" s="4" t="str">
        <f>IF(CL200="○",COUNTIF($AN$17:CL200,"○"),"")</f>
        <v/>
      </c>
      <c r="BN200" s="4" t="str">
        <f>IF(CM200="○",COUNTIF($AO$17:CM200,"○"),"")</f>
        <v/>
      </c>
      <c r="BO200" s="4" t="str">
        <f>IF(CN200="○",COUNTIF($AP$17:CN200,"○"),"")</f>
        <v/>
      </c>
      <c r="BP200" s="4" t="str">
        <f>IF(DI200="○",COUNTIF($AU$17:DI200,"○"),"")</f>
        <v/>
      </c>
      <c r="BQ200" s="77"/>
      <c r="BR200" s="77"/>
      <c r="BS200" s="4"/>
      <c r="BT200" s="10"/>
      <c r="BU200" s="10"/>
      <c r="BV200" s="10"/>
      <c r="BW200" s="10"/>
      <c r="BX200" s="10"/>
      <c r="BY200" s="37"/>
      <c r="BZ200" s="10"/>
      <c r="CA200" s="10"/>
      <c r="CB200" s="10"/>
      <c r="CC200" s="10"/>
      <c r="CD200" s="10"/>
      <c r="CE200" s="10"/>
      <c r="CF200" s="10"/>
    </row>
    <row r="201" spans="1:84" ht="21.95" customHeight="1" thickTop="1" thickBot="1" x14ac:dyDescent="0.2">
      <c r="A201" s="4"/>
      <c r="B201" s="4"/>
      <c r="C201" s="4"/>
      <c r="D201" s="4"/>
      <c r="E201" s="45"/>
      <c r="F201" s="45"/>
      <c r="G201" s="45"/>
      <c r="H201" s="45"/>
      <c r="I201" s="77"/>
      <c r="J201" s="77"/>
      <c r="K201" s="4"/>
      <c r="L201" s="4"/>
      <c r="M201" s="4"/>
      <c r="N201" s="4"/>
      <c r="O201" s="46"/>
      <c r="P201" s="46"/>
      <c r="Q201" s="46"/>
      <c r="R201" s="46"/>
      <c r="S201" s="77"/>
      <c r="T201" s="77"/>
      <c r="U201" s="10"/>
      <c r="V201" s="110">
        <f t="shared" si="70"/>
        <v>25</v>
      </c>
      <c r="W201" s="120" t="str">
        <f>IF('申込一覧表（男子）'!$B$41=0,"",('申込一覧表（男子）'!$B$41))</f>
        <v/>
      </c>
      <c r="X201" s="111" t="str">
        <f t="shared" si="71"/>
        <v/>
      </c>
      <c r="Y201" s="112" t="str">
        <f t="shared" si="72"/>
        <v/>
      </c>
      <c r="Z201" s="112" t="str">
        <f t="shared" si="73"/>
        <v/>
      </c>
      <c r="AA201" s="113">
        <f t="shared" si="60"/>
        <v>0</v>
      </c>
      <c r="AB201" s="163" t="str">
        <f t="shared" si="74"/>
        <v/>
      </c>
      <c r="AC201" s="114" t="str">
        <f t="shared" si="75"/>
        <v/>
      </c>
      <c r="AD201" s="53"/>
      <c r="AE201" s="53"/>
      <c r="AF201" s="53"/>
      <c r="AG201" s="53"/>
      <c r="AH201" s="53"/>
      <c r="AI201" s="53"/>
      <c r="AJ201" s="166"/>
      <c r="AK201" s="53"/>
      <c r="AL201" s="166"/>
      <c r="AM201" s="53"/>
      <c r="AN201" s="8"/>
      <c r="AO201" s="8"/>
      <c r="AP201" s="8"/>
      <c r="AQ201" s="8"/>
      <c r="AR201" s="8"/>
      <c r="AS201" s="8"/>
      <c r="AT201" s="8"/>
      <c r="AU201" s="8"/>
      <c r="AV201" s="10"/>
      <c r="AW201" s="10"/>
      <c r="AX201" s="10"/>
      <c r="AY201" s="4" t="str">
        <f t="shared" si="76"/>
        <v/>
      </c>
      <c r="AZ201" s="4" t="str">
        <f t="shared" si="76"/>
        <v/>
      </c>
      <c r="BA201" s="4" t="str">
        <f t="shared" si="76"/>
        <v/>
      </c>
      <c r="BB201" s="4" t="str">
        <f t="shared" si="76"/>
        <v/>
      </c>
      <c r="BC201" s="4" t="str">
        <f>IF(CD201="○",COUNTIF($AN$17:CD201,"○"),"")</f>
        <v/>
      </c>
      <c r="BD201" s="4" t="str">
        <f>IF(CE201="○",COUNTIF($AO$17:CE201,"○"),"")</f>
        <v/>
      </c>
      <c r="BE201" s="4" t="str">
        <f>IF(CF201="○",COUNTIF($AP$17:CF201,"○"),"")</f>
        <v/>
      </c>
      <c r="BF201" s="4" t="str">
        <f>IF(CK201="○",COUNTIF($AU$17:CK201,"○"),"")</f>
        <v/>
      </c>
      <c r="BG201" s="77"/>
      <c r="BH201" s="77"/>
      <c r="BI201" s="4" t="str">
        <f t="shared" si="77"/>
        <v/>
      </c>
      <c r="BJ201" s="4" t="str">
        <f t="shared" si="77"/>
        <v/>
      </c>
      <c r="BK201" s="4" t="str">
        <f t="shared" si="77"/>
        <v/>
      </c>
      <c r="BL201" s="4" t="str">
        <f t="shared" si="77"/>
        <v/>
      </c>
      <c r="BM201" s="4" t="str">
        <f>IF(CL201="○",COUNTIF($AN$17:CL201,"○"),"")</f>
        <v/>
      </c>
      <c r="BN201" s="4" t="str">
        <f>IF(CM201="○",COUNTIF($AO$17:CM201,"○"),"")</f>
        <v/>
      </c>
      <c r="BO201" s="4" t="str">
        <f>IF(CN201="○",COUNTIF($AP$17:CN201,"○"),"")</f>
        <v/>
      </c>
      <c r="BP201" s="4" t="str">
        <f>IF(DI201="○",COUNTIF($AU$17:DI201,"○"),"")</f>
        <v/>
      </c>
      <c r="BQ201" s="77"/>
      <c r="BR201" s="77"/>
      <c r="BS201" s="4"/>
      <c r="BT201" s="10"/>
      <c r="BU201" s="10"/>
      <c r="BV201" s="10"/>
      <c r="BW201" s="10"/>
      <c r="BX201" s="10"/>
      <c r="BY201" s="18"/>
      <c r="BZ201" s="10"/>
      <c r="CA201" s="10"/>
      <c r="CB201" s="10"/>
      <c r="CC201" s="10"/>
      <c r="CD201" s="10"/>
      <c r="CE201" s="10"/>
      <c r="CF201" s="10"/>
    </row>
    <row r="202" spans="1:84" ht="21.95" customHeight="1" thickTop="1" thickBot="1" x14ac:dyDescent="0.2">
      <c r="A202" s="4"/>
      <c r="B202" s="4"/>
      <c r="C202" s="4"/>
      <c r="D202" s="4"/>
      <c r="E202" s="45"/>
      <c r="F202" s="45"/>
      <c r="G202" s="45"/>
      <c r="H202" s="45"/>
      <c r="I202" s="77"/>
      <c r="J202" s="77"/>
      <c r="K202" s="4"/>
      <c r="L202" s="4"/>
      <c r="M202" s="4"/>
      <c r="N202" s="4"/>
      <c r="O202" s="46"/>
      <c r="P202" s="46"/>
      <c r="Q202" s="46"/>
      <c r="R202" s="46"/>
      <c r="S202" s="77"/>
      <c r="T202" s="77"/>
      <c r="U202" s="10"/>
      <c r="V202" s="110">
        <f t="shared" si="70"/>
        <v>26</v>
      </c>
      <c r="W202" s="120" t="str">
        <f>IF('申込一覧表（男子）'!$B$42=0,"",('申込一覧表（男子）'!$B$42))</f>
        <v/>
      </c>
      <c r="X202" s="111" t="str">
        <f t="shared" si="71"/>
        <v/>
      </c>
      <c r="Y202" s="112" t="str">
        <f t="shared" si="72"/>
        <v/>
      </c>
      <c r="Z202" s="112" t="str">
        <f t="shared" si="73"/>
        <v/>
      </c>
      <c r="AA202" s="113">
        <f t="shared" si="60"/>
        <v>0</v>
      </c>
      <c r="AB202" s="163" t="str">
        <f t="shared" si="74"/>
        <v/>
      </c>
      <c r="AC202" s="114" t="str">
        <f t="shared" si="75"/>
        <v/>
      </c>
      <c r="AD202" s="53"/>
      <c r="AE202" s="53"/>
      <c r="AF202" s="53"/>
      <c r="AG202" s="53"/>
      <c r="AH202" s="53"/>
      <c r="AI202" s="53"/>
      <c r="AJ202" s="166"/>
      <c r="AK202" s="53"/>
      <c r="AL202" s="166"/>
      <c r="AM202" s="53"/>
      <c r="AN202" s="8"/>
      <c r="AO202" s="8"/>
      <c r="AP202" s="8"/>
      <c r="AQ202" s="8"/>
      <c r="AR202" s="8"/>
      <c r="AS202" s="8"/>
      <c r="AT202" s="8"/>
      <c r="AU202" s="8"/>
      <c r="AV202" s="10"/>
      <c r="AW202" s="10"/>
      <c r="AX202" s="10"/>
      <c r="AY202" s="4" t="str">
        <f t="shared" si="76"/>
        <v/>
      </c>
      <c r="AZ202" s="4" t="str">
        <f t="shared" si="76"/>
        <v/>
      </c>
      <c r="BA202" s="4" t="str">
        <f t="shared" si="76"/>
        <v/>
      </c>
      <c r="BB202" s="4" t="str">
        <f t="shared" si="76"/>
        <v/>
      </c>
      <c r="BC202" s="4" t="str">
        <f>IF(CD202="○",COUNTIF($AN$17:CD202,"○"),"")</f>
        <v/>
      </c>
      <c r="BD202" s="4" t="str">
        <f>IF(CE202="○",COUNTIF($AO$17:CE202,"○"),"")</f>
        <v/>
      </c>
      <c r="BE202" s="4" t="str">
        <f>IF(CF202="○",COUNTIF($AP$17:CF202,"○"),"")</f>
        <v/>
      </c>
      <c r="BF202" s="4" t="str">
        <f>IF(CK202="○",COUNTIF($AU$17:CK202,"○"),"")</f>
        <v/>
      </c>
      <c r="BG202" s="77"/>
      <c r="BH202" s="77"/>
      <c r="BI202" s="4" t="str">
        <f t="shared" si="77"/>
        <v/>
      </c>
      <c r="BJ202" s="4" t="str">
        <f t="shared" si="77"/>
        <v/>
      </c>
      <c r="BK202" s="4" t="str">
        <f t="shared" si="77"/>
        <v/>
      </c>
      <c r="BL202" s="4" t="str">
        <f t="shared" si="77"/>
        <v/>
      </c>
      <c r="BM202" s="4" t="str">
        <f>IF(CL202="○",COUNTIF($AN$17:CL202,"○"),"")</f>
        <v/>
      </c>
      <c r="BN202" s="4" t="str">
        <f>IF(CM202="○",COUNTIF($AO$17:CM202,"○"),"")</f>
        <v/>
      </c>
      <c r="BO202" s="4" t="str">
        <f>IF(CN202="○",COUNTIF($AP$17:CN202,"○"),"")</f>
        <v/>
      </c>
      <c r="BP202" s="4" t="str">
        <f>IF(DI202="○",COUNTIF($AU$17:DI202,"○"),"")</f>
        <v/>
      </c>
      <c r="BQ202" s="77"/>
      <c r="BR202" s="77"/>
      <c r="BS202" s="4"/>
      <c r="BT202" s="10"/>
      <c r="BU202" s="10"/>
      <c r="BV202" s="24"/>
      <c r="BW202" s="10"/>
      <c r="BX202" s="10"/>
      <c r="BY202" s="26"/>
      <c r="BZ202" s="4"/>
      <c r="CA202" s="4"/>
      <c r="CB202" s="10"/>
      <c r="CC202" s="10"/>
      <c r="CD202" s="10"/>
      <c r="CE202" s="24"/>
      <c r="CF202" s="10"/>
    </row>
    <row r="203" spans="1:84" ht="21.95" customHeight="1" thickTop="1" thickBot="1" x14ac:dyDescent="0.2">
      <c r="A203" s="4"/>
      <c r="B203" s="4"/>
      <c r="C203" s="4"/>
      <c r="D203" s="4"/>
      <c r="E203" s="45"/>
      <c r="F203" s="45"/>
      <c r="G203" s="45"/>
      <c r="H203" s="45"/>
      <c r="I203" s="77"/>
      <c r="J203" s="77"/>
      <c r="K203" s="4"/>
      <c r="L203" s="4"/>
      <c r="M203" s="4"/>
      <c r="N203" s="4"/>
      <c r="O203" s="46"/>
      <c r="P203" s="46"/>
      <c r="Q203" s="46"/>
      <c r="R203" s="46"/>
      <c r="S203" s="77"/>
      <c r="T203" s="77"/>
      <c r="U203" s="10"/>
      <c r="V203" s="110">
        <f t="shared" si="70"/>
        <v>27</v>
      </c>
      <c r="W203" s="120" t="str">
        <f>IF('申込一覧表（男子）'!$B$43=0,"",('申込一覧表（男子）'!$B$43))</f>
        <v/>
      </c>
      <c r="X203" s="111" t="str">
        <f t="shared" si="71"/>
        <v/>
      </c>
      <c r="Y203" s="112" t="str">
        <f t="shared" si="72"/>
        <v/>
      </c>
      <c r="Z203" s="112" t="str">
        <f t="shared" si="73"/>
        <v/>
      </c>
      <c r="AA203" s="113">
        <f t="shared" si="60"/>
        <v>0</v>
      </c>
      <c r="AB203" s="163" t="str">
        <f t="shared" si="74"/>
        <v/>
      </c>
      <c r="AC203" s="114" t="str">
        <f t="shared" si="75"/>
        <v/>
      </c>
      <c r="AD203" s="53"/>
      <c r="AE203" s="53"/>
      <c r="AF203" s="53"/>
      <c r="AG203" s="53"/>
      <c r="AH203" s="53"/>
      <c r="AI203" s="53"/>
      <c r="AJ203" s="166"/>
      <c r="AK203" s="53"/>
      <c r="AL203" s="166"/>
      <c r="AM203" s="53"/>
      <c r="AN203" s="8"/>
      <c r="AO203" s="8"/>
      <c r="AP203" s="8"/>
      <c r="AQ203" s="8"/>
      <c r="AR203" s="8"/>
      <c r="AS203" s="8"/>
      <c r="AT203" s="8"/>
      <c r="AU203" s="8"/>
      <c r="AV203" s="10"/>
      <c r="AW203" s="10"/>
      <c r="AX203" s="10"/>
      <c r="AY203" s="4" t="str">
        <f t="shared" si="76"/>
        <v/>
      </c>
      <c r="AZ203" s="4" t="str">
        <f t="shared" si="76"/>
        <v/>
      </c>
      <c r="BA203" s="4" t="str">
        <f t="shared" si="76"/>
        <v/>
      </c>
      <c r="BB203" s="4" t="str">
        <f t="shared" si="76"/>
        <v/>
      </c>
      <c r="BC203" s="4" t="str">
        <f>IF(CD203="○",COUNTIF($AN$17:CD203,"○"),"")</f>
        <v/>
      </c>
      <c r="BD203" s="4" t="str">
        <f>IF(CE203="○",COUNTIF($AO$17:CE203,"○"),"")</f>
        <v/>
      </c>
      <c r="BE203" s="4" t="str">
        <f>IF(CF203="○",COUNTIF($AP$17:CF203,"○"),"")</f>
        <v/>
      </c>
      <c r="BF203" s="4" t="str">
        <f>IF(CK203="○",COUNTIF($AU$17:CK203,"○"),"")</f>
        <v/>
      </c>
      <c r="BG203" s="77"/>
      <c r="BH203" s="77"/>
      <c r="BI203" s="4" t="str">
        <f t="shared" si="77"/>
        <v/>
      </c>
      <c r="BJ203" s="4" t="str">
        <f t="shared" si="77"/>
        <v/>
      </c>
      <c r="BK203" s="4" t="str">
        <f t="shared" si="77"/>
        <v/>
      </c>
      <c r="BL203" s="4" t="str">
        <f t="shared" si="77"/>
        <v/>
      </c>
      <c r="BM203" s="4" t="str">
        <f>IF(CL203="○",COUNTIF($AN$17:CL203,"○"),"")</f>
        <v/>
      </c>
      <c r="BN203" s="4" t="str">
        <f>IF(CM203="○",COUNTIF($AO$17:CM203,"○"),"")</f>
        <v/>
      </c>
      <c r="BO203" s="4" t="str">
        <f>IF(CN203="○",COUNTIF($AP$17:CN203,"○"),"")</f>
        <v/>
      </c>
      <c r="BP203" s="4" t="str">
        <f>IF(DI203="○",COUNTIF($AU$17:DI203,"○"),"")</f>
        <v/>
      </c>
      <c r="BQ203" s="77"/>
      <c r="BR203" s="77"/>
      <c r="BS203" s="4"/>
      <c r="BT203" s="10"/>
      <c r="BU203" s="10"/>
      <c r="BV203" s="10"/>
      <c r="BW203" s="10"/>
      <c r="BX203" s="10"/>
      <c r="BY203" s="26"/>
      <c r="BZ203" s="4"/>
      <c r="CA203" s="4"/>
      <c r="CB203" s="10"/>
      <c r="CC203" s="10"/>
      <c r="CD203" s="10"/>
      <c r="CE203" s="10"/>
      <c r="CF203" s="10"/>
    </row>
    <row r="204" spans="1:84" ht="21.95" customHeight="1" thickTop="1" thickBot="1" x14ac:dyDescent="0.2">
      <c r="A204" s="4"/>
      <c r="B204" s="4"/>
      <c r="C204" s="4"/>
      <c r="D204" s="4"/>
      <c r="E204" s="45"/>
      <c r="F204" s="45"/>
      <c r="G204" s="45"/>
      <c r="H204" s="45"/>
      <c r="I204" s="77"/>
      <c r="J204" s="77"/>
      <c r="K204" s="4"/>
      <c r="L204" s="4"/>
      <c r="M204" s="4"/>
      <c r="N204" s="4"/>
      <c r="O204" s="46"/>
      <c r="P204" s="46"/>
      <c r="Q204" s="46"/>
      <c r="R204" s="46"/>
      <c r="S204" s="77"/>
      <c r="T204" s="77"/>
      <c r="U204" s="10"/>
      <c r="V204" s="110">
        <f t="shared" si="70"/>
        <v>28</v>
      </c>
      <c r="W204" s="120" t="str">
        <f>IF('申込一覧表（男子）'!$B$44=0,"",('申込一覧表（男子）'!$B$44))</f>
        <v/>
      </c>
      <c r="X204" s="111" t="str">
        <f t="shared" si="71"/>
        <v/>
      </c>
      <c r="Y204" s="112" t="str">
        <f t="shared" si="72"/>
        <v/>
      </c>
      <c r="Z204" s="112" t="str">
        <f t="shared" si="73"/>
        <v/>
      </c>
      <c r="AA204" s="113">
        <f t="shared" si="60"/>
        <v>0</v>
      </c>
      <c r="AB204" s="163" t="str">
        <f t="shared" si="74"/>
        <v/>
      </c>
      <c r="AC204" s="114" t="str">
        <f t="shared" si="75"/>
        <v/>
      </c>
      <c r="AD204" s="53"/>
      <c r="AE204" s="53"/>
      <c r="AF204" s="53"/>
      <c r="AG204" s="53"/>
      <c r="AH204" s="53"/>
      <c r="AI204" s="53"/>
      <c r="AJ204" s="166"/>
      <c r="AK204" s="53"/>
      <c r="AL204" s="166"/>
      <c r="AM204" s="53"/>
      <c r="AN204" s="8"/>
      <c r="AO204" s="8"/>
      <c r="AP204" s="8"/>
      <c r="AQ204" s="8"/>
      <c r="AR204" s="8"/>
      <c r="AS204" s="8"/>
      <c r="AT204" s="8"/>
      <c r="AU204" s="8"/>
      <c r="AV204" s="10"/>
      <c r="AW204" s="10"/>
      <c r="AX204" s="10"/>
      <c r="AY204" s="4" t="str">
        <f t="shared" si="76"/>
        <v/>
      </c>
      <c r="AZ204" s="4" t="str">
        <f t="shared" si="76"/>
        <v/>
      </c>
      <c r="BA204" s="4" t="str">
        <f t="shared" si="76"/>
        <v/>
      </c>
      <c r="BB204" s="4" t="str">
        <f t="shared" si="76"/>
        <v/>
      </c>
      <c r="BC204" s="4" t="str">
        <f>IF(CD204="○",COUNTIF($AN$17:CD204,"○"),"")</f>
        <v/>
      </c>
      <c r="BD204" s="4" t="str">
        <f>IF(CE204="○",COUNTIF($AO$17:CE204,"○"),"")</f>
        <v/>
      </c>
      <c r="BE204" s="4" t="str">
        <f>IF(CF204="○",COUNTIF($AP$17:CF204,"○"),"")</f>
        <v/>
      </c>
      <c r="BF204" s="4" t="str">
        <f>IF(CK204="○",COUNTIF($AU$17:CK204,"○"),"")</f>
        <v/>
      </c>
      <c r="BG204" s="77"/>
      <c r="BH204" s="77"/>
      <c r="BI204" s="4" t="str">
        <f t="shared" si="77"/>
        <v/>
      </c>
      <c r="BJ204" s="4" t="str">
        <f t="shared" si="77"/>
        <v/>
      </c>
      <c r="BK204" s="4" t="str">
        <f t="shared" si="77"/>
        <v/>
      </c>
      <c r="BL204" s="4" t="str">
        <f t="shared" si="77"/>
        <v/>
      </c>
      <c r="BM204" s="4" t="str">
        <f>IF(CL204="○",COUNTIF($AN$17:CL204,"○"),"")</f>
        <v/>
      </c>
      <c r="BN204" s="4" t="str">
        <f>IF(CM204="○",COUNTIF($AO$17:CM204,"○"),"")</f>
        <v/>
      </c>
      <c r="BO204" s="4" t="str">
        <f>IF(CN204="○",COUNTIF($AP$17:CN204,"○"),"")</f>
        <v/>
      </c>
      <c r="BP204" s="4" t="str">
        <f>IF(DI204="○",COUNTIF($AU$17:DI204,"○"),"")</f>
        <v/>
      </c>
      <c r="BQ204" s="77"/>
      <c r="BR204" s="77"/>
      <c r="BS204" s="4"/>
      <c r="BT204" s="10"/>
      <c r="BU204" s="10"/>
      <c r="BV204" s="10"/>
      <c r="BW204" s="10"/>
      <c r="BX204" s="10"/>
      <c r="BY204" s="26"/>
      <c r="BZ204" s="4"/>
      <c r="CA204" s="4"/>
      <c r="CB204" s="10"/>
      <c r="CC204" s="10"/>
      <c r="CD204" s="10"/>
      <c r="CE204" s="10"/>
      <c r="CF204" s="10"/>
    </row>
    <row r="205" spans="1:84" ht="21.95" customHeight="1" thickTop="1" thickBot="1" x14ac:dyDescent="0.2">
      <c r="A205" s="4"/>
      <c r="B205" s="4"/>
      <c r="C205" s="4"/>
      <c r="D205" s="4"/>
      <c r="E205" s="45"/>
      <c r="F205" s="45"/>
      <c r="G205" s="45"/>
      <c r="H205" s="45"/>
      <c r="I205" s="77"/>
      <c r="J205" s="77"/>
      <c r="K205" s="4"/>
      <c r="L205" s="4"/>
      <c r="M205" s="4"/>
      <c r="N205" s="4"/>
      <c r="O205" s="46"/>
      <c r="P205" s="46"/>
      <c r="Q205" s="46"/>
      <c r="R205" s="46"/>
      <c r="S205" s="77"/>
      <c r="T205" s="77"/>
      <c r="U205" s="10"/>
      <c r="V205" s="110">
        <f t="shared" si="70"/>
        <v>29</v>
      </c>
      <c r="W205" s="120" t="str">
        <f>IF('申込一覧表（男子）'!$B$45=0,"",('申込一覧表（男子）'!$B$45))</f>
        <v/>
      </c>
      <c r="X205" s="111" t="str">
        <f t="shared" si="71"/>
        <v/>
      </c>
      <c r="Y205" s="112" t="str">
        <f t="shared" si="72"/>
        <v/>
      </c>
      <c r="Z205" s="112" t="str">
        <f t="shared" si="73"/>
        <v/>
      </c>
      <c r="AA205" s="113">
        <f t="shared" si="60"/>
        <v>0</v>
      </c>
      <c r="AB205" s="163" t="str">
        <f t="shared" si="74"/>
        <v/>
      </c>
      <c r="AC205" s="114" t="str">
        <f t="shared" si="75"/>
        <v/>
      </c>
      <c r="AD205" s="53"/>
      <c r="AE205" s="53"/>
      <c r="AF205" s="53"/>
      <c r="AG205" s="53"/>
      <c r="AH205" s="53"/>
      <c r="AI205" s="53"/>
      <c r="AJ205" s="166"/>
      <c r="AK205" s="53"/>
      <c r="AL205" s="166"/>
      <c r="AM205" s="53"/>
      <c r="AN205" s="8"/>
      <c r="AO205" s="8"/>
      <c r="AP205" s="8"/>
      <c r="AQ205" s="8"/>
      <c r="AR205" s="8"/>
      <c r="AS205" s="8"/>
      <c r="AT205" s="8"/>
      <c r="AU205" s="8"/>
      <c r="AV205" s="10"/>
      <c r="AW205" s="10"/>
      <c r="AX205" s="10"/>
      <c r="AY205" s="4" t="str">
        <f t="shared" si="76"/>
        <v/>
      </c>
      <c r="AZ205" s="4" t="str">
        <f t="shared" si="76"/>
        <v/>
      </c>
      <c r="BA205" s="4" t="str">
        <f t="shared" si="76"/>
        <v/>
      </c>
      <c r="BB205" s="4" t="str">
        <f t="shared" si="76"/>
        <v/>
      </c>
      <c r="BC205" s="4" t="str">
        <f>IF(CD205="○",COUNTIF($AN$17:CD205,"○"),"")</f>
        <v/>
      </c>
      <c r="BD205" s="4" t="str">
        <f>IF(CE205="○",COUNTIF($AO$17:CE205,"○"),"")</f>
        <v/>
      </c>
      <c r="BE205" s="4" t="str">
        <f>IF(CF205="○",COUNTIF($AP$17:CF205,"○"),"")</f>
        <v/>
      </c>
      <c r="BF205" s="4" t="str">
        <f>IF(CK205="○",COUNTIF($AU$17:CK205,"○"),"")</f>
        <v/>
      </c>
      <c r="BG205" s="77"/>
      <c r="BH205" s="77"/>
      <c r="BI205" s="4" t="str">
        <f t="shared" si="77"/>
        <v/>
      </c>
      <c r="BJ205" s="4" t="str">
        <f t="shared" si="77"/>
        <v/>
      </c>
      <c r="BK205" s="4" t="str">
        <f t="shared" si="77"/>
        <v/>
      </c>
      <c r="BL205" s="4" t="str">
        <f t="shared" si="77"/>
        <v/>
      </c>
      <c r="BM205" s="4" t="str">
        <f>IF(CL205="○",COUNTIF($AN$17:CL205,"○"),"")</f>
        <v/>
      </c>
      <c r="BN205" s="4" t="str">
        <f>IF(CM205="○",COUNTIF($AO$17:CM205,"○"),"")</f>
        <v/>
      </c>
      <c r="BO205" s="4" t="str">
        <f>IF(CN205="○",COUNTIF($AP$17:CN205,"○"),"")</f>
        <v/>
      </c>
      <c r="BP205" s="4" t="str">
        <f>IF(DI205="○",COUNTIF($AU$17:DI205,"○"),"")</f>
        <v/>
      </c>
      <c r="BQ205" s="77"/>
      <c r="BR205" s="77"/>
      <c r="BS205" s="4"/>
      <c r="BT205" s="10"/>
      <c r="BU205" s="10"/>
      <c r="BV205" s="10"/>
      <c r="BW205" s="10"/>
      <c r="BX205" s="10"/>
      <c r="BY205" s="26"/>
      <c r="BZ205" s="4"/>
      <c r="CA205" s="4"/>
      <c r="CB205" s="10"/>
      <c r="CC205" s="10"/>
      <c r="CD205" s="10"/>
      <c r="CE205" s="10"/>
      <c r="CF205" s="10"/>
    </row>
    <row r="206" spans="1:84" ht="21.95" customHeight="1" thickTop="1" thickBot="1" x14ac:dyDescent="0.2">
      <c r="A206" s="4"/>
      <c r="B206" s="4"/>
      <c r="C206" s="4"/>
      <c r="D206" s="4"/>
      <c r="E206" s="45"/>
      <c r="F206" s="45"/>
      <c r="G206" s="45"/>
      <c r="H206" s="45"/>
      <c r="I206" s="77"/>
      <c r="J206" s="77"/>
      <c r="K206" s="4"/>
      <c r="L206" s="4"/>
      <c r="M206" s="4"/>
      <c r="N206" s="4"/>
      <c r="O206" s="46"/>
      <c r="P206" s="46"/>
      <c r="Q206" s="46"/>
      <c r="R206" s="46"/>
      <c r="S206" s="77"/>
      <c r="T206" s="77"/>
      <c r="U206" s="10"/>
      <c r="V206" s="110">
        <f t="shared" si="70"/>
        <v>30</v>
      </c>
      <c r="W206" s="120" t="str">
        <f>IF('申込一覧表（男子）'!$B$46=0,"",('申込一覧表（男子）'!$B$46))</f>
        <v/>
      </c>
      <c r="X206" s="111" t="str">
        <f t="shared" si="71"/>
        <v/>
      </c>
      <c r="Y206" s="112" t="str">
        <f t="shared" si="72"/>
        <v/>
      </c>
      <c r="Z206" s="112" t="str">
        <f t="shared" si="73"/>
        <v/>
      </c>
      <c r="AA206" s="113">
        <f t="shared" si="60"/>
        <v>0</v>
      </c>
      <c r="AB206" s="163" t="str">
        <f t="shared" si="74"/>
        <v/>
      </c>
      <c r="AC206" s="114" t="str">
        <f t="shared" si="75"/>
        <v/>
      </c>
      <c r="AD206" s="53"/>
      <c r="AE206" s="53"/>
      <c r="AF206" s="53"/>
      <c r="AG206" s="53"/>
      <c r="AH206" s="53"/>
      <c r="AI206" s="53"/>
      <c r="AJ206" s="166"/>
      <c r="AK206" s="53"/>
      <c r="AL206" s="166"/>
      <c r="AM206" s="53"/>
      <c r="AN206" s="8"/>
      <c r="AO206" s="8"/>
      <c r="AP206" s="8"/>
      <c r="AQ206" s="8"/>
      <c r="AR206" s="8"/>
      <c r="AS206" s="8"/>
      <c r="AT206" s="8"/>
      <c r="AU206" s="8"/>
      <c r="AV206" s="10"/>
      <c r="AW206" s="10"/>
      <c r="AX206" s="10"/>
      <c r="AY206" s="4" t="str">
        <f t="shared" si="76"/>
        <v/>
      </c>
      <c r="AZ206" s="4" t="str">
        <f t="shared" si="76"/>
        <v/>
      </c>
      <c r="BA206" s="4" t="str">
        <f t="shared" si="76"/>
        <v/>
      </c>
      <c r="BB206" s="4" t="str">
        <f t="shared" si="76"/>
        <v/>
      </c>
      <c r="BC206" s="4" t="str">
        <f>IF(CD206="○",COUNTIF($AN$17:CD206,"○"),"")</f>
        <v/>
      </c>
      <c r="BD206" s="4" t="str">
        <f>IF(CE206="○",COUNTIF($AO$17:CE206,"○"),"")</f>
        <v/>
      </c>
      <c r="BE206" s="4" t="str">
        <f>IF(CF206="○",COUNTIF($AP$17:CF206,"○"),"")</f>
        <v/>
      </c>
      <c r="BF206" s="4" t="str">
        <f>IF(CK206="○",COUNTIF($AU$17:CK206,"○"),"")</f>
        <v/>
      </c>
      <c r="BG206" s="77"/>
      <c r="BH206" s="77"/>
      <c r="BI206" s="4" t="str">
        <f t="shared" si="77"/>
        <v/>
      </c>
      <c r="BJ206" s="4" t="str">
        <f t="shared" si="77"/>
        <v/>
      </c>
      <c r="BK206" s="4" t="str">
        <f t="shared" si="77"/>
        <v/>
      </c>
      <c r="BL206" s="4" t="str">
        <f t="shared" si="77"/>
        <v/>
      </c>
      <c r="BM206" s="4" t="str">
        <f>IF(CL206="○",COUNTIF($AN$17:CL206,"○"),"")</f>
        <v/>
      </c>
      <c r="BN206" s="4" t="str">
        <f>IF(CM206="○",COUNTIF($AO$17:CM206,"○"),"")</f>
        <v/>
      </c>
      <c r="BO206" s="4" t="str">
        <f>IF(CN206="○",COUNTIF($AP$17:CN206,"○"),"")</f>
        <v/>
      </c>
      <c r="BP206" s="4" t="str">
        <f>IF(DI206="○",COUNTIF($AU$17:DI206,"○"),"")</f>
        <v/>
      </c>
      <c r="BQ206" s="77"/>
      <c r="BR206" s="77"/>
      <c r="BS206" s="4"/>
      <c r="BT206" s="10"/>
      <c r="BU206" s="10"/>
      <c r="BV206" s="24"/>
      <c r="BW206" s="10"/>
      <c r="BX206" s="10"/>
      <c r="BY206" s="26"/>
      <c r="BZ206" s="4"/>
      <c r="CA206" s="4"/>
      <c r="CB206" s="10"/>
      <c r="CC206" s="10"/>
      <c r="CD206" s="10"/>
      <c r="CE206" s="24"/>
      <c r="CF206" s="10"/>
    </row>
    <row r="207" spans="1:84" ht="21.95" customHeight="1" thickTop="1" thickBot="1" x14ac:dyDescent="0.2">
      <c r="A207" s="4"/>
      <c r="B207" s="4"/>
      <c r="C207" s="4"/>
      <c r="D207" s="4"/>
      <c r="E207" s="45"/>
      <c r="F207" s="45"/>
      <c r="G207" s="45"/>
      <c r="H207" s="45"/>
      <c r="I207" s="77"/>
      <c r="J207" s="77"/>
      <c r="K207" s="4"/>
      <c r="L207" s="4"/>
      <c r="M207" s="4"/>
      <c r="N207" s="4"/>
      <c r="O207" s="46"/>
      <c r="P207" s="46"/>
      <c r="Q207" s="46"/>
      <c r="R207" s="46"/>
      <c r="S207" s="77"/>
      <c r="T207" s="77"/>
      <c r="U207" s="10"/>
      <c r="V207" s="110">
        <f t="shared" si="70"/>
        <v>31</v>
      </c>
      <c r="W207" s="120" t="str">
        <f>IF('申込一覧表（男子）'!$B$47=0,"",('申込一覧表（男子）'!$B$47))</f>
        <v/>
      </c>
      <c r="X207" s="111" t="str">
        <f t="shared" si="71"/>
        <v/>
      </c>
      <c r="Y207" s="112" t="str">
        <f t="shared" si="72"/>
        <v/>
      </c>
      <c r="Z207" s="112" t="str">
        <f t="shared" si="73"/>
        <v/>
      </c>
      <c r="AA207" s="113">
        <f t="shared" si="60"/>
        <v>0</v>
      </c>
      <c r="AB207" s="163" t="str">
        <f t="shared" si="74"/>
        <v/>
      </c>
      <c r="AC207" s="114" t="str">
        <f t="shared" si="75"/>
        <v/>
      </c>
      <c r="AD207" s="53"/>
      <c r="AE207" s="53"/>
      <c r="AF207" s="53"/>
      <c r="AG207" s="53"/>
      <c r="AH207" s="53"/>
      <c r="AI207" s="53"/>
      <c r="AJ207" s="166"/>
      <c r="AK207" s="53"/>
      <c r="AL207" s="166"/>
      <c r="AM207" s="53"/>
      <c r="AN207" s="8"/>
      <c r="AO207" s="8"/>
      <c r="AP207" s="8"/>
      <c r="AQ207" s="8"/>
      <c r="AR207" s="8"/>
      <c r="AS207" s="8"/>
      <c r="AT207" s="8"/>
      <c r="AU207" s="8"/>
      <c r="AV207" s="10"/>
      <c r="AW207" s="10"/>
      <c r="AX207" s="10"/>
      <c r="AY207" s="4" t="str">
        <f t="shared" si="76"/>
        <v/>
      </c>
      <c r="AZ207" s="4" t="str">
        <f t="shared" si="76"/>
        <v/>
      </c>
      <c r="BA207" s="4" t="str">
        <f t="shared" si="76"/>
        <v/>
      </c>
      <c r="BB207" s="4" t="str">
        <f t="shared" si="76"/>
        <v/>
      </c>
      <c r="BC207" s="4" t="str">
        <f>IF(CD207="○",COUNTIF($AN$17:CD207,"○"),"")</f>
        <v/>
      </c>
      <c r="BD207" s="4" t="str">
        <f>IF(CE207="○",COUNTIF($AO$17:CE207,"○"),"")</f>
        <v/>
      </c>
      <c r="BE207" s="4" t="str">
        <f>IF(CF207="○",COUNTIF($AP$17:CF207,"○"),"")</f>
        <v/>
      </c>
      <c r="BF207" s="4" t="str">
        <f>IF(CK207="○",COUNTIF($AU$17:CK207,"○"),"")</f>
        <v/>
      </c>
      <c r="BG207" s="77"/>
      <c r="BH207" s="77"/>
      <c r="BI207" s="4" t="str">
        <f t="shared" si="77"/>
        <v/>
      </c>
      <c r="BJ207" s="4" t="str">
        <f t="shared" si="77"/>
        <v/>
      </c>
      <c r="BK207" s="4" t="str">
        <f t="shared" si="77"/>
        <v/>
      </c>
      <c r="BL207" s="4" t="str">
        <f t="shared" si="77"/>
        <v/>
      </c>
      <c r="BM207" s="4" t="str">
        <f>IF(CL207="○",COUNTIF($AN$17:CL207,"○"),"")</f>
        <v/>
      </c>
      <c r="BN207" s="4" t="str">
        <f>IF(CM207="○",COUNTIF($AO$17:CM207,"○"),"")</f>
        <v/>
      </c>
      <c r="BO207" s="4" t="str">
        <f>IF(CN207="○",COUNTIF($AP$17:CN207,"○"),"")</f>
        <v/>
      </c>
      <c r="BP207" s="4" t="str">
        <f>IF(DI207="○",COUNTIF($AU$17:DI207,"○"),"")</f>
        <v/>
      </c>
      <c r="BQ207" s="77"/>
      <c r="BR207" s="77"/>
      <c r="BS207" s="4"/>
      <c r="BT207" s="10"/>
      <c r="BU207" s="10"/>
      <c r="BV207" s="10"/>
      <c r="BW207" s="10"/>
      <c r="BX207" s="10"/>
      <c r="BY207" s="26"/>
      <c r="BZ207" s="4"/>
      <c r="CA207" s="4"/>
      <c r="CB207" s="10"/>
      <c r="CC207" s="10"/>
      <c r="CD207" s="10"/>
      <c r="CE207" s="10"/>
      <c r="CF207" s="10"/>
    </row>
    <row r="208" spans="1:84" ht="21.95" customHeight="1" thickTop="1" thickBot="1" x14ac:dyDescent="0.2">
      <c r="A208" s="4"/>
      <c r="B208" s="4"/>
      <c r="C208" s="4"/>
      <c r="D208" s="4"/>
      <c r="E208" s="45"/>
      <c r="F208" s="45"/>
      <c r="G208" s="45"/>
      <c r="H208" s="45"/>
      <c r="I208" s="77"/>
      <c r="J208" s="77"/>
      <c r="K208" s="4"/>
      <c r="L208" s="4"/>
      <c r="M208" s="4"/>
      <c r="N208" s="4"/>
      <c r="O208" s="46"/>
      <c r="P208" s="46"/>
      <c r="Q208" s="46"/>
      <c r="R208" s="46"/>
      <c r="S208" s="77"/>
      <c r="T208" s="77"/>
      <c r="U208" s="10"/>
      <c r="V208" s="110">
        <f t="shared" si="70"/>
        <v>32</v>
      </c>
      <c r="W208" s="120" t="str">
        <f>IF('申込一覧表（男子）'!$B$48=0,"",('申込一覧表（男子）'!$B$48))</f>
        <v/>
      </c>
      <c r="X208" s="111" t="str">
        <f t="shared" si="71"/>
        <v/>
      </c>
      <c r="Y208" s="112" t="str">
        <f t="shared" si="72"/>
        <v/>
      </c>
      <c r="Z208" s="112" t="str">
        <f t="shared" si="73"/>
        <v/>
      </c>
      <c r="AA208" s="113">
        <f t="shared" si="60"/>
        <v>0</v>
      </c>
      <c r="AB208" s="163" t="str">
        <f t="shared" si="74"/>
        <v/>
      </c>
      <c r="AC208" s="114" t="str">
        <f t="shared" si="75"/>
        <v/>
      </c>
      <c r="AD208" s="53"/>
      <c r="AE208" s="53"/>
      <c r="AF208" s="53"/>
      <c r="AG208" s="53"/>
      <c r="AH208" s="53"/>
      <c r="AI208" s="53"/>
      <c r="AJ208" s="166"/>
      <c r="AK208" s="53"/>
      <c r="AL208" s="166"/>
      <c r="AM208" s="53"/>
      <c r="AN208" s="8"/>
      <c r="AO208" s="8"/>
      <c r="AP208" s="8"/>
      <c r="AQ208" s="8"/>
      <c r="AR208" s="8"/>
      <c r="AS208" s="8"/>
      <c r="AT208" s="8"/>
      <c r="AU208" s="8"/>
      <c r="AV208" s="10"/>
      <c r="AW208" s="10"/>
      <c r="AX208" s="10"/>
      <c r="AY208" s="4" t="str">
        <f t="shared" si="76"/>
        <v/>
      </c>
      <c r="AZ208" s="4" t="str">
        <f t="shared" si="76"/>
        <v/>
      </c>
      <c r="BA208" s="4" t="str">
        <f t="shared" si="76"/>
        <v/>
      </c>
      <c r="BB208" s="4" t="str">
        <f t="shared" si="76"/>
        <v/>
      </c>
      <c r="BC208" s="4" t="str">
        <f>IF(CD208="○",COUNTIF($AN$17:CD208,"○"),"")</f>
        <v/>
      </c>
      <c r="BD208" s="4" t="str">
        <f>IF(CE208="○",COUNTIF($AO$17:CE208,"○"),"")</f>
        <v/>
      </c>
      <c r="BE208" s="4" t="str">
        <f>IF(CF208="○",COUNTIF($AP$17:CF208,"○"),"")</f>
        <v/>
      </c>
      <c r="BF208" s="4" t="str">
        <f>IF(CK208="○",COUNTIF($AU$17:CK208,"○"),"")</f>
        <v/>
      </c>
      <c r="BG208" s="77"/>
      <c r="BH208" s="77"/>
      <c r="BI208" s="4" t="str">
        <f t="shared" si="77"/>
        <v/>
      </c>
      <c r="BJ208" s="4" t="str">
        <f t="shared" si="77"/>
        <v/>
      </c>
      <c r="BK208" s="4" t="str">
        <f t="shared" si="77"/>
        <v/>
      </c>
      <c r="BL208" s="4" t="str">
        <f t="shared" si="77"/>
        <v/>
      </c>
      <c r="BM208" s="4" t="str">
        <f>IF(CL208="○",COUNTIF($AN$17:CL208,"○"),"")</f>
        <v/>
      </c>
      <c r="BN208" s="4" t="str">
        <f>IF(CM208="○",COUNTIF($AO$17:CM208,"○"),"")</f>
        <v/>
      </c>
      <c r="BO208" s="4" t="str">
        <f>IF(CN208="○",COUNTIF($AP$17:CN208,"○"),"")</f>
        <v/>
      </c>
      <c r="BP208" s="4" t="str">
        <f>IF(DI208="○",COUNTIF($AU$17:DI208,"○"),"")</f>
        <v/>
      </c>
      <c r="BQ208" s="77"/>
      <c r="BR208" s="77"/>
      <c r="BS208" s="4"/>
      <c r="BT208" s="10"/>
      <c r="BU208" s="10"/>
      <c r="BV208" s="10"/>
      <c r="BW208" s="10"/>
      <c r="BX208" s="10"/>
      <c r="BY208" s="26"/>
      <c r="BZ208" s="4"/>
      <c r="CA208" s="4"/>
      <c r="CB208" s="10"/>
      <c r="CC208" s="10"/>
      <c r="CD208" s="10"/>
      <c r="CE208" s="10"/>
      <c r="CF208" s="10"/>
    </row>
    <row r="209" spans="1:84" ht="21.95" customHeight="1" thickTop="1" thickBot="1" x14ac:dyDescent="0.2">
      <c r="A209" s="4"/>
      <c r="B209" s="4"/>
      <c r="C209" s="4"/>
      <c r="D209" s="4"/>
      <c r="E209" s="45"/>
      <c r="F209" s="45"/>
      <c r="G209" s="45"/>
      <c r="H209" s="45"/>
      <c r="I209" s="77"/>
      <c r="J209" s="77"/>
      <c r="K209" s="4"/>
      <c r="L209" s="4"/>
      <c r="M209" s="4"/>
      <c r="N209" s="4"/>
      <c r="O209" s="46"/>
      <c r="P209" s="46"/>
      <c r="Q209" s="46"/>
      <c r="R209" s="46"/>
      <c r="S209" s="77"/>
      <c r="T209" s="77"/>
      <c r="U209" s="10"/>
      <c r="V209" s="110">
        <f t="shared" si="70"/>
        <v>33</v>
      </c>
      <c r="W209" s="120" t="str">
        <f>IF('申込一覧表（男子）'!$B$49=0,"",('申込一覧表（男子）'!$B$49))</f>
        <v/>
      </c>
      <c r="X209" s="111" t="str">
        <f t="shared" si="71"/>
        <v/>
      </c>
      <c r="Y209" s="112" t="str">
        <f t="shared" si="72"/>
        <v/>
      </c>
      <c r="Z209" s="112" t="str">
        <f t="shared" si="73"/>
        <v/>
      </c>
      <c r="AA209" s="113">
        <f t="shared" si="60"/>
        <v>0</v>
      </c>
      <c r="AB209" s="163" t="str">
        <f t="shared" si="74"/>
        <v/>
      </c>
      <c r="AC209" s="114" t="str">
        <f t="shared" si="75"/>
        <v/>
      </c>
      <c r="AD209" s="53"/>
      <c r="AE209" s="53"/>
      <c r="AF209" s="53"/>
      <c r="AG209" s="53"/>
      <c r="AH209" s="53"/>
      <c r="AI209" s="53"/>
      <c r="AJ209" s="166"/>
      <c r="AK209" s="53"/>
      <c r="AL209" s="166"/>
      <c r="AM209" s="53"/>
      <c r="AN209" s="8"/>
      <c r="AO209" s="8"/>
      <c r="AP209" s="8"/>
      <c r="AQ209" s="8"/>
      <c r="AR209" s="8"/>
      <c r="AS209" s="8"/>
      <c r="AT209" s="8"/>
      <c r="AU209" s="8"/>
      <c r="AV209" s="10"/>
      <c r="AW209" s="10"/>
      <c r="AX209" s="10"/>
      <c r="AY209" s="4" t="str">
        <f t="shared" ref="AY209:AY213" si="78">BC209</f>
        <v/>
      </c>
      <c r="AZ209" s="4" t="str">
        <f t="shared" ref="AZ209:AZ213" si="79">BD209</f>
        <v/>
      </c>
      <c r="BA209" s="4" t="str">
        <f t="shared" ref="BA209:BA213" si="80">BE209</f>
        <v/>
      </c>
      <c r="BB209" s="4" t="str">
        <f t="shared" ref="BB209:BB213" si="81">BF209</f>
        <v/>
      </c>
      <c r="BC209" s="4" t="str">
        <f>IF(CD209="○",COUNTIF($AN$17:CD209,"○"),"")</f>
        <v/>
      </c>
      <c r="BD209" s="4" t="str">
        <f>IF(CE209="○",COUNTIF($AO$17:CE209,"○"),"")</f>
        <v/>
      </c>
      <c r="BE209" s="4" t="str">
        <f>IF(CF209="○",COUNTIF($AP$17:CF209,"○"),"")</f>
        <v/>
      </c>
      <c r="BF209" s="4" t="str">
        <f>IF(CK209="○",COUNTIF($AU$17:CK209,"○"),"")</f>
        <v/>
      </c>
      <c r="BG209" s="77"/>
      <c r="BH209" s="77"/>
      <c r="BI209" s="4" t="str">
        <f t="shared" ref="BI209:BI213" si="82">BM209</f>
        <v/>
      </c>
      <c r="BJ209" s="4" t="str">
        <f t="shared" ref="BJ209:BJ213" si="83">BN209</f>
        <v/>
      </c>
      <c r="BK209" s="4" t="str">
        <f t="shared" ref="BK209:BK213" si="84">BO209</f>
        <v/>
      </c>
      <c r="BL209" s="4" t="str">
        <f t="shared" ref="BL209:BL213" si="85">BP209</f>
        <v/>
      </c>
      <c r="BM209" s="4" t="str">
        <f>IF(CL209="○",COUNTIF($AN$17:CL209,"○"),"")</f>
        <v/>
      </c>
      <c r="BN209" s="4" t="str">
        <f>IF(CM209="○",COUNTIF($AO$17:CM209,"○"),"")</f>
        <v/>
      </c>
      <c r="BO209" s="4" t="str">
        <f>IF(CN209="○",COUNTIF($AP$17:CN209,"○"),"")</f>
        <v/>
      </c>
      <c r="BP209" s="4" t="str">
        <f>IF(DI209="○",COUNTIF($AU$17:DI209,"○"),"")</f>
        <v/>
      </c>
      <c r="BQ209" s="77"/>
      <c r="BR209" s="77"/>
      <c r="BS209" s="4"/>
      <c r="BT209" s="10"/>
      <c r="BU209" s="10"/>
      <c r="BV209" s="10"/>
      <c r="BW209" s="10"/>
      <c r="BX209" s="10"/>
      <c r="BY209" s="26"/>
      <c r="BZ209" s="4"/>
      <c r="CA209" s="4"/>
      <c r="CB209" s="10"/>
      <c r="CC209" s="10"/>
      <c r="CD209" s="10"/>
      <c r="CE209" s="10"/>
      <c r="CF209" s="10"/>
    </row>
    <row r="210" spans="1:84" ht="21.95" customHeight="1" thickTop="1" thickBot="1" x14ac:dyDescent="0.2">
      <c r="A210" s="4"/>
      <c r="B210" s="4"/>
      <c r="C210" s="4"/>
      <c r="D210" s="4"/>
      <c r="E210" s="45"/>
      <c r="F210" s="45"/>
      <c r="G210" s="45"/>
      <c r="H210" s="45"/>
      <c r="I210" s="77"/>
      <c r="J210" s="77"/>
      <c r="K210" s="4"/>
      <c r="L210" s="4"/>
      <c r="M210" s="4"/>
      <c r="N210" s="4"/>
      <c r="O210" s="46"/>
      <c r="P210" s="46"/>
      <c r="Q210" s="46"/>
      <c r="R210" s="46"/>
      <c r="S210" s="77"/>
      <c r="T210" s="77"/>
      <c r="U210" s="10"/>
      <c r="V210" s="110">
        <f t="shared" si="70"/>
        <v>34</v>
      </c>
      <c r="W210" s="120" t="str">
        <f>IF('申込一覧表（男子）'!$B$50=0,"",('申込一覧表（男子）'!$B$50))</f>
        <v/>
      </c>
      <c r="X210" s="111" t="str">
        <f t="shared" si="71"/>
        <v/>
      </c>
      <c r="Y210" s="112" t="str">
        <f t="shared" si="72"/>
        <v/>
      </c>
      <c r="Z210" s="112" t="str">
        <f t="shared" si="73"/>
        <v/>
      </c>
      <c r="AA210" s="113">
        <f t="shared" ref="AA210:AA256" si="86">$AE$4</f>
        <v>0</v>
      </c>
      <c r="AB210" s="163" t="str">
        <f t="shared" si="74"/>
        <v/>
      </c>
      <c r="AC210" s="114" t="str">
        <f t="shared" si="75"/>
        <v/>
      </c>
      <c r="AD210" s="53"/>
      <c r="AE210" s="53"/>
      <c r="AF210" s="53"/>
      <c r="AG210" s="53"/>
      <c r="AH210" s="53"/>
      <c r="AI210" s="53"/>
      <c r="AJ210" s="166"/>
      <c r="AK210" s="53"/>
      <c r="AL210" s="166"/>
      <c r="AM210" s="53"/>
      <c r="AN210" s="8"/>
      <c r="AO210" s="8"/>
      <c r="AP210" s="8"/>
      <c r="AQ210" s="8"/>
      <c r="AR210" s="8"/>
      <c r="AS210" s="8"/>
      <c r="AT210" s="8"/>
      <c r="AU210" s="8"/>
      <c r="AV210" s="10"/>
      <c r="AW210" s="10"/>
      <c r="AX210" s="10"/>
      <c r="AY210" s="4" t="str">
        <f t="shared" si="78"/>
        <v/>
      </c>
      <c r="AZ210" s="4" t="str">
        <f t="shared" si="79"/>
        <v/>
      </c>
      <c r="BA210" s="4" t="str">
        <f t="shared" si="80"/>
        <v/>
      </c>
      <c r="BB210" s="4" t="str">
        <f t="shared" si="81"/>
        <v/>
      </c>
      <c r="BC210" s="4" t="str">
        <f>IF(CD210="○",COUNTIF($AN$17:CD210,"○"),"")</f>
        <v/>
      </c>
      <c r="BD210" s="4" t="str">
        <f>IF(CE210="○",COUNTIF($AO$17:CE210,"○"),"")</f>
        <v/>
      </c>
      <c r="BE210" s="4" t="str">
        <f>IF(CF210="○",COUNTIF($AP$17:CF210,"○"),"")</f>
        <v/>
      </c>
      <c r="BF210" s="4" t="str">
        <f>IF(CK210="○",COUNTIF($AU$17:CK210,"○"),"")</f>
        <v/>
      </c>
      <c r="BG210" s="77"/>
      <c r="BH210" s="77"/>
      <c r="BI210" s="4" t="str">
        <f t="shared" si="82"/>
        <v/>
      </c>
      <c r="BJ210" s="4" t="str">
        <f t="shared" si="83"/>
        <v/>
      </c>
      <c r="BK210" s="4" t="str">
        <f t="shared" si="84"/>
        <v/>
      </c>
      <c r="BL210" s="4" t="str">
        <f t="shared" si="85"/>
        <v/>
      </c>
      <c r="BM210" s="4" t="str">
        <f>IF(CL210="○",COUNTIF($AN$17:CL210,"○"),"")</f>
        <v/>
      </c>
      <c r="BN210" s="4" t="str">
        <f>IF(CM210="○",COUNTIF($AO$17:CM210,"○"),"")</f>
        <v/>
      </c>
      <c r="BO210" s="4" t="str">
        <f>IF(CN210="○",COUNTIF($AP$17:CN210,"○"),"")</f>
        <v/>
      </c>
      <c r="BP210" s="4" t="str">
        <f>IF(DI210="○",COUNTIF($AU$17:DI210,"○"),"")</f>
        <v/>
      </c>
      <c r="BQ210" s="77"/>
      <c r="BR210" s="77"/>
      <c r="BS210" s="4"/>
      <c r="BT210" s="10"/>
      <c r="BU210" s="10"/>
      <c r="BV210" s="10"/>
      <c r="BW210" s="10"/>
      <c r="BX210" s="10"/>
      <c r="BY210" s="26"/>
      <c r="BZ210" s="4"/>
      <c r="CA210" s="4"/>
      <c r="CB210" s="10"/>
      <c r="CC210" s="10"/>
      <c r="CD210" s="10"/>
      <c r="CE210" s="10"/>
      <c r="CF210" s="10"/>
    </row>
    <row r="211" spans="1:84" ht="21.95" customHeight="1" thickTop="1" thickBot="1" x14ac:dyDescent="0.2">
      <c r="A211" s="4"/>
      <c r="B211" s="4"/>
      <c r="C211" s="4"/>
      <c r="D211" s="4"/>
      <c r="E211" s="45"/>
      <c r="F211" s="45"/>
      <c r="G211" s="45"/>
      <c r="H211" s="45"/>
      <c r="I211" s="77"/>
      <c r="J211" s="77"/>
      <c r="K211" s="4"/>
      <c r="L211" s="4"/>
      <c r="M211" s="4"/>
      <c r="N211" s="4"/>
      <c r="O211" s="46"/>
      <c r="P211" s="46"/>
      <c r="Q211" s="46"/>
      <c r="R211" s="46"/>
      <c r="S211" s="77"/>
      <c r="T211" s="77"/>
      <c r="U211" s="10"/>
      <c r="V211" s="110">
        <f t="shared" si="70"/>
        <v>35</v>
      </c>
      <c r="W211" s="120" t="str">
        <f>IF('申込一覧表（男子）'!$B$51=0,"",('申込一覧表（男子）'!$B$51))</f>
        <v/>
      </c>
      <c r="X211" s="111" t="str">
        <f t="shared" si="71"/>
        <v/>
      </c>
      <c r="Y211" s="112" t="str">
        <f t="shared" si="72"/>
        <v/>
      </c>
      <c r="Z211" s="112" t="str">
        <f t="shared" si="73"/>
        <v/>
      </c>
      <c r="AA211" s="113">
        <f t="shared" si="86"/>
        <v>0</v>
      </c>
      <c r="AB211" s="163" t="str">
        <f t="shared" si="74"/>
        <v/>
      </c>
      <c r="AC211" s="114" t="str">
        <f t="shared" si="75"/>
        <v/>
      </c>
      <c r="AD211" s="53"/>
      <c r="AE211" s="53"/>
      <c r="AF211" s="53"/>
      <c r="AG211" s="53"/>
      <c r="AH211" s="53"/>
      <c r="AI211" s="53"/>
      <c r="AJ211" s="166"/>
      <c r="AK211" s="53"/>
      <c r="AL211" s="166"/>
      <c r="AM211" s="53"/>
      <c r="AN211" s="8"/>
      <c r="AO211" s="8"/>
      <c r="AP211" s="8"/>
      <c r="AQ211" s="8"/>
      <c r="AR211" s="8"/>
      <c r="AS211" s="8"/>
      <c r="AT211" s="8"/>
      <c r="AU211" s="8"/>
      <c r="AV211" s="10"/>
      <c r="AW211" s="10"/>
      <c r="AX211" s="10"/>
      <c r="AY211" s="4" t="str">
        <f t="shared" si="78"/>
        <v/>
      </c>
      <c r="AZ211" s="4" t="str">
        <f t="shared" si="79"/>
        <v/>
      </c>
      <c r="BA211" s="4" t="str">
        <f t="shared" si="80"/>
        <v/>
      </c>
      <c r="BB211" s="4" t="str">
        <f t="shared" si="81"/>
        <v/>
      </c>
      <c r="BC211" s="4" t="str">
        <f>IF(CD211="○",COUNTIF($AN$17:CD211,"○"),"")</f>
        <v/>
      </c>
      <c r="BD211" s="4" t="str">
        <f>IF(CE211="○",COUNTIF($AO$17:CE211,"○"),"")</f>
        <v/>
      </c>
      <c r="BE211" s="4" t="str">
        <f>IF(CF211="○",COUNTIF($AP$17:CF211,"○"),"")</f>
        <v/>
      </c>
      <c r="BF211" s="4" t="str">
        <f>IF(CK211="○",COUNTIF($AU$17:CK211,"○"),"")</f>
        <v/>
      </c>
      <c r="BG211" s="77"/>
      <c r="BH211" s="77"/>
      <c r="BI211" s="4" t="str">
        <f t="shared" si="82"/>
        <v/>
      </c>
      <c r="BJ211" s="4" t="str">
        <f t="shared" si="83"/>
        <v/>
      </c>
      <c r="BK211" s="4" t="str">
        <f t="shared" si="84"/>
        <v/>
      </c>
      <c r="BL211" s="4" t="str">
        <f t="shared" si="85"/>
        <v/>
      </c>
      <c r="BM211" s="4" t="str">
        <f>IF(CL211="○",COUNTIF($AN$17:CL211,"○"),"")</f>
        <v/>
      </c>
      <c r="BN211" s="4" t="str">
        <f>IF(CM211="○",COUNTIF($AO$17:CM211,"○"),"")</f>
        <v/>
      </c>
      <c r="BO211" s="4" t="str">
        <f>IF(CN211="○",COUNTIF($AP$17:CN211,"○"),"")</f>
        <v/>
      </c>
      <c r="BP211" s="4" t="str">
        <f>IF(DI211="○",COUNTIF($AU$17:DI211,"○"),"")</f>
        <v/>
      </c>
      <c r="BQ211" s="77"/>
      <c r="BR211" s="77"/>
      <c r="BS211" s="4"/>
      <c r="BT211" s="10"/>
      <c r="BU211" s="10"/>
      <c r="BV211" s="24"/>
      <c r="BW211" s="10"/>
      <c r="BX211" s="10"/>
      <c r="BY211" s="26"/>
      <c r="BZ211" s="4"/>
      <c r="CA211" s="4"/>
      <c r="CB211" s="10"/>
      <c r="CC211" s="10"/>
      <c r="CD211" s="10"/>
      <c r="CE211" s="24"/>
      <c r="CF211" s="10"/>
    </row>
    <row r="212" spans="1:84" ht="21.95" customHeight="1" thickTop="1" thickBot="1" x14ac:dyDescent="0.2">
      <c r="A212" s="4"/>
      <c r="B212" s="4"/>
      <c r="C212" s="4"/>
      <c r="D212" s="4"/>
      <c r="E212" s="45"/>
      <c r="F212" s="45"/>
      <c r="G212" s="45"/>
      <c r="H212" s="45"/>
      <c r="I212" s="77"/>
      <c r="J212" s="77"/>
      <c r="K212" s="4"/>
      <c r="L212" s="4"/>
      <c r="M212" s="4"/>
      <c r="N212" s="4"/>
      <c r="O212" s="46"/>
      <c r="P212" s="46"/>
      <c r="Q212" s="46"/>
      <c r="R212" s="46"/>
      <c r="S212" s="77"/>
      <c r="T212" s="77"/>
      <c r="U212" s="10"/>
      <c r="V212" s="110">
        <f t="shared" si="70"/>
        <v>36</v>
      </c>
      <c r="W212" s="120" t="str">
        <f>IF('申込一覧表（男子）'!$B$52=0,"",('申込一覧表（男子）'!$B$52))</f>
        <v/>
      </c>
      <c r="X212" s="111" t="str">
        <f t="shared" si="71"/>
        <v/>
      </c>
      <c r="Y212" s="112" t="str">
        <f t="shared" si="72"/>
        <v/>
      </c>
      <c r="Z212" s="112" t="str">
        <f t="shared" si="73"/>
        <v/>
      </c>
      <c r="AA212" s="113">
        <f t="shared" si="86"/>
        <v>0</v>
      </c>
      <c r="AB212" s="163" t="str">
        <f t="shared" si="74"/>
        <v/>
      </c>
      <c r="AC212" s="114" t="str">
        <f t="shared" si="75"/>
        <v/>
      </c>
      <c r="AD212" s="53"/>
      <c r="AE212" s="53"/>
      <c r="AF212" s="53"/>
      <c r="AG212" s="53"/>
      <c r="AH212" s="53"/>
      <c r="AI212" s="53"/>
      <c r="AJ212" s="166"/>
      <c r="AK212" s="53"/>
      <c r="AL212" s="166"/>
      <c r="AM212" s="53"/>
      <c r="AN212" s="8"/>
      <c r="AO212" s="8"/>
      <c r="AP212" s="8"/>
      <c r="AQ212" s="8"/>
      <c r="AR212" s="8"/>
      <c r="AS212" s="8"/>
      <c r="AT212" s="8"/>
      <c r="AU212" s="8"/>
      <c r="AV212" s="10"/>
      <c r="AW212" s="10"/>
      <c r="AX212" s="10"/>
      <c r="AY212" s="4" t="str">
        <f t="shared" si="78"/>
        <v/>
      </c>
      <c r="AZ212" s="4" t="str">
        <f t="shared" si="79"/>
        <v/>
      </c>
      <c r="BA212" s="4" t="str">
        <f t="shared" si="80"/>
        <v/>
      </c>
      <c r="BB212" s="4" t="str">
        <f t="shared" si="81"/>
        <v/>
      </c>
      <c r="BC212" s="4" t="str">
        <f>IF(CD212="○",COUNTIF($AN$17:CD212,"○"),"")</f>
        <v/>
      </c>
      <c r="BD212" s="4" t="str">
        <f>IF(CE212="○",COUNTIF($AO$17:CE212,"○"),"")</f>
        <v/>
      </c>
      <c r="BE212" s="4" t="str">
        <f>IF(CF212="○",COUNTIF($AP$17:CF212,"○"),"")</f>
        <v/>
      </c>
      <c r="BF212" s="4" t="str">
        <f>IF(CK212="○",COUNTIF($AU$17:CK212,"○"),"")</f>
        <v/>
      </c>
      <c r="BG212" s="77"/>
      <c r="BH212" s="77"/>
      <c r="BI212" s="4" t="str">
        <f t="shared" si="82"/>
        <v/>
      </c>
      <c r="BJ212" s="4" t="str">
        <f t="shared" si="83"/>
        <v/>
      </c>
      <c r="BK212" s="4" t="str">
        <f t="shared" si="84"/>
        <v/>
      </c>
      <c r="BL212" s="4" t="str">
        <f t="shared" si="85"/>
        <v/>
      </c>
      <c r="BM212" s="4" t="str">
        <f>IF(CL212="○",COUNTIF($AN$17:CL212,"○"),"")</f>
        <v/>
      </c>
      <c r="BN212" s="4" t="str">
        <f>IF(CM212="○",COUNTIF($AO$17:CM212,"○"),"")</f>
        <v/>
      </c>
      <c r="BO212" s="4" t="str">
        <f>IF(CN212="○",COUNTIF($AP$17:CN212,"○"),"")</f>
        <v/>
      </c>
      <c r="BP212" s="4" t="str">
        <f>IF(DI212="○",COUNTIF($AU$17:DI212,"○"),"")</f>
        <v/>
      </c>
      <c r="BQ212" s="77"/>
      <c r="BR212" s="77"/>
      <c r="BS212" s="4"/>
      <c r="BT212" s="10"/>
      <c r="BU212" s="10"/>
      <c r="BV212" s="10"/>
      <c r="BW212" s="10"/>
      <c r="BX212" s="10"/>
      <c r="BY212" s="26"/>
      <c r="BZ212" s="4"/>
      <c r="CA212" s="4"/>
      <c r="CB212" s="10"/>
      <c r="CC212" s="10"/>
      <c r="CD212" s="10"/>
      <c r="CE212" s="10"/>
      <c r="CF212" s="10"/>
    </row>
    <row r="213" spans="1:84" ht="21.95" customHeight="1" thickTop="1" thickBot="1" x14ac:dyDescent="0.2">
      <c r="A213" s="4"/>
      <c r="B213" s="4"/>
      <c r="C213" s="4"/>
      <c r="D213" s="4"/>
      <c r="E213" s="45"/>
      <c r="F213" s="45"/>
      <c r="G213" s="45"/>
      <c r="H213" s="45"/>
      <c r="I213" s="77"/>
      <c r="J213" s="77"/>
      <c r="K213" s="4"/>
      <c r="L213" s="4"/>
      <c r="M213" s="4"/>
      <c r="N213" s="4"/>
      <c r="O213" s="46"/>
      <c r="P213" s="46"/>
      <c r="Q213" s="46"/>
      <c r="R213" s="46"/>
      <c r="S213" s="77"/>
      <c r="T213" s="77"/>
      <c r="U213" s="10"/>
      <c r="V213" s="110">
        <f t="shared" si="70"/>
        <v>37</v>
      </c>
      <c r="W213" s="120" t="str">
        <f>IF('申込一覧表（男子）'!$B$53=0,"",('申込一覧表（男子）'!$B$53))</f>
        <v/>
      </c>
      <c r="X213" s="111" t="str">
        <f t="shared" si="71"/>
        <v/>
      </c>
      <c r="Y213" s="112" t="str">
        <f t="shared" si="72"/>
        <v/>
      </c>
      <c r="Z213" s="112" t="str">
        <f t="shared" si="73"/>
        <v/>
      </c>
      <c r="AA213" s="113">
        <f t="shared" si="86"/>
        <v>0</v>
      </c>
      <c r="AB213" s="163" t="str">
        <f t="shared" si="74"/>
        <v/>
      </c>
      <c r="AC213" s="114" t="str">
        <f t="shared" si="75"/>
        <v/>
      </c>
      <c r="AD213" s="53"/>
      <c r="AE213" s="53"/>
      <c r="AF213" s="53"/>
      <c r="AG213" s="53"/>
      <c r="AH213" s="53"/>
      <c r="AI213" s="53"/>
      <c r="AJ213" s="166"/>
      <c r="AK213" s="53"/>
      <c r="AL213" s="166"/>
      <c r="AM213" s="53"/>
      <c r="AN213" s="8"/>
      <c r="AO213" s="8"/>
      <c r="AP213" s="8"/>
      <c r="AQ213" s="8"/>
      <c r="AR213" s="8"/>
      <c r="AS213" s="8"/>
      <c r="AT213" s="8"/>
      <c r="AU213" s="8"/>
      <c r="AV213" s="10"/>
      <c r="AW213" s="10"/>
      <c r="AX213" s="10"/>
      <c r="AY213" s="4" t="str">
        <f t="shared" si="78"/>
        <v/>
      </c>
      <c r="AZ213" s="4" t="str">
        <f t="shared" si="79"/>
        <v/>
      </c>
      <c r="BA213" s="4" t="str">
        <f t="shared" si="80"/>
        <v/>
      </c>
      <c r="BB213" s="4" t="str">
        <f t="shared" si="81"/>
        <v/>
      </c>
      <c r="BC213" s="4" t="str">
        <f>IF(CD213="○",COUNTIF($AN$17:CD213,"○"),"")</f>
        <v/>
      </c>
      <c r="BD213" s="4" t="str">
        <f>IF(CE213="○",COUNTIF($AO$17:CE213,"○"),"")</f>
        <v/>
      </c>
      <c r="BE213" s="4" t="str">
        <f>IF(CF213="○",COUNTIF($AP$17:CF213,"○"),"")</f>
        <v/>
      </c>
      <c r="BF213" s="4" t="str">
        <f>IF(CK213="○",COUNTIF($AU$17:CK213,"○"),"")</f>
        <v/>
      </c>
      <c r="BG213" s="77"/>
      <c r="BH213" s="77"/>
      <c r="BI213" s="4" t="str">
        <f t="shared" si="82"/>
        <v/>
      </c>
      <c r="BJ213" s="4" t="str">
        <f t="shared" si="83"/>
        <v/>
      </c>
      <c r="BK213" s="4" t="str">
        <f t="shared" si="84"/>
        <v/>
      </c>
      <c r="BL213" s="4" t="str">
        <f t="shared" si="85"/>
        <v/>
      </c>
      <c r="BM213" s="4" t="str">
        <f>IF(CL213="○",COUNTIF($AN$17:CL213,"○"),"")</f>
        <v/>
      </c>
      <c r="BN213" s="4" t="str">
        <f>IF(CM213="○",COUNTIF($AO$17:CM213,"○"),"")</f>
        <v/>
      </c>
      <c r="BO213" s="4" t="str">
        <f>IF(CN213="○",COUNTIF($AP$17:CN213,"○"),"")</f>
        <v/>
      </c>
      <c r="BP213" s="4" t="str">
        <f>IF(DI213="○",COUNTIF($AU$17:DI213,"○"),"")</f>
        <v/>
      </c>
      <c r="BQ213" s="77"/>
      <c r="BR213" s="77"/>
      <c r="BS213" s="4"/>
      <c r="BT213" s="10"/>
      <c r="BU213" s="10"/>
      <c r="BV213" s="10"/>
      <c r="BW213" s="10"/>
      <c r="BX213" s="10"/>
      <c r="BY213" s="26"/>
      <c r="BZ213" s="4"/>
      <c r="CA213" s="4"/>
      <c r="CB213" s="10"/>
      <c r="CC213" s="10"/>
      <c r="CD213" s="10"/>
      <c r="CE213" s="10"/>
      <c r="CF213" s="10"/>
    </row>
    <row r="214" spans="1:84" ht="21.95" customHeight="1" thickTop="1" thickBot="1" x14ac:dyDescent="0.2">
      <c r="A214" s="4"/>
      <c r="B214" s="4"/>
      <c r="C214" s="4"/>
      <c r="D214" s="4"/>
      <c r="E214" s="45"/>
      <c r="F214" s="45"/>
      <c r="G214" s="45"/>
      <c r="H214" s="45"/>
      <c r="I214" s="77"/>
      <c r="J214" s="77"/>
      <c r="K214" s="4"/>
      <c r="L214" s="4"/>
      <c r="M214" s="4"/>
      <c r="N214" s="4"/>
      <c r="O214" s="46"/>
      <c r="P214" s="46"/>
      <c r="Q214" s="46"/>
      <c r="R214" s="46"/>
      <c r="S214" s="77"/>
      <c r="T214" s="77"/>
      <c r="U214" s="10"/>
      <c r="V214" s="110">
        <f t="shared" si="70"/>
        <v>38</v>
      </c>
      <c r="W214" s="120" t="str">
        <f>IF('申込一覧表（男子）'!$B$54=0,"",('申込一覧表（男子）'!$B$54))</f>
        <v/>
      </c>
      <c r="X214" s="111" t="str">
        <f t="shared" si="71"/>
        <v/>
      </c>
      <c r="Y214" s="112" t="str">
        <f t="shared" si="72"/>
        <v/>
      </c>
      <c r="Z214" s="112" t="str">
        <f t="shared" si="73"/>
        <v/>
      </c>
      <c r="AA214" s="113">
        <f t="shared" si="86"/>
        <v>0</v>
      </c>
      <c r="AB214" s="163" t="str">
        <f t="shared" si="74"/>
        <v/>
      </c>
      <c r="AC214" s="114" t="str">
        <f t="shared" si="75"/>
        <v/>
      </c>
      <c r="AD214" s="53"/>
      <c r="AE214" s="53"/>
      <c r="AF214" s="53"/>
      <c r="AG214" s="53"/>
      <c r="AH214" s="53"/>
      <c r="AI214" s="53"/>
      <c r="AJ214" s="166"/>
      <c r="AK214" s="53"/>
      <c r="AL214" s="166"/>
      <c r="AM214" s="53"/>
      <c r="AN214" s="8"/>
      <c r="AO214" s="8"/>
      <c r="AP214" s="8"/>
      <c r="AQ214" s="8"/>
      <c r="AR214" s="8"/>
      <c r="AS214" s="8"/>
      <c r="AT214" s="8"/>
      <c r="AU214" s="8"/>
      <c r="AV214" s="10"/>
      <c r="AW214" s="10"/>
      <c r="AX214" s="10"/>
      <c r="AY214" s="4" t="str">
        <f t="shared" si="76"/>
        <v/>
      </c>
      <c r="AZ214" s="4" t="str">
        <f t="shared" si="76"/>
        <v/>
      </c>
      <c r="BA214" s="4" t="str">
        <f t="shared" si="76"/>
        <v/>
      </c>
      <c r="BB214" s="4" t="str">
        <f t="shared" si="76"/>
        <v/>
      </c>
      <c r="BC214" s="4" t="str">
        <f>IF(CD214="○",COUNTIF($AN$17:CD214,"○"),"")</f>
        <v/>
      </c>
      <c r="BD214" s="4" t="str">
        <f>IF(CE214="○",COUNTIF($AO$17:CE214,"○"),"")</f>
        <v/>
      </c>
      <c r="BE214" s="4" t="str">
        <f>IF(CF214="○",COUNTIF($AP$17:CF214,"○"),"")</f>
        <v/>
      </c>
      <c r="BF214" s="4" t="str">
        <f>IF(CK214="○",COUNTIF($AU$17:CK214,"○"),"")</f>
        <v/>
      </c>
      <c r="BG214" s="77"/>
      <c r="BH214" s="77"/>
      <c r="BI214" s="4" t="str">
        <f t="shared" si="77"/>
        <v/>
      </c>
      <c r="BJ214" s="4" t="str">
        <f t="shared" si="77"/>
        <v/>
      </c>
      <c r="BK214" s="4" t="str">
        <f t="shared" si="77"/>
        <v/>
      </c>
      <c r="BL214" s="4" t="str">
        <f t="shared" si="77"/>
        <v/>
      </c>
      <c r="BM214" s="4" t="str">
        <f>IF(CL214="○",COUNTIF($AN$17:CL214,"○"),"")</f>
        <v/>
      </c>
      <c r="BN214" s="4" t="str">
        <f>IF(CM214="○",COUNTIF($AO$17:CM214,"○"),"")</f>
        <v/>
      </c>
      <c r="BO214" s="4" t="str">
        <f>IF(CN214="○",COUNTIF($AP$17:CN214,"○"),"")</f>
        <v/>
      </c>
      <c r="BP214" s="4" t="str">
        <f>IF(DI214="○",COUNTIF($AU$17:DI214,"○"),"")</f>
        <v/>
      </c>
      <c r="BQ214" s="77"/>
      <c r="BR214" s="77"/>
      <c r="BS214" s="4"/>
      <c r="BT214" s="10"/>
      <c r="BU214" s="10"/>
      <c r="BV214" s="10"/>
      <c r="BW214" s="10"/>
      <c r="BX214" s="10"/>
      <c r="BY214" s="26"/>
      <c r="BZ214" s="4"/>
      <c r="CA214" s="4"/>
      <c r="CB214" s="10"/>
      <c r="CC214" s="10"/>
      <c r="CD214" s="10"/>
      <c r="CE214" s="10"/>
      <c r="CF214" s="10"/>
    </row>
    <row r="215" spans="1:84" ht="21.95" customHeight="1" thickTop="1" thickBot="1" x14ac:dyDescent="0.2">
      <c r="A215" s="4"/>
      <c r="B215" s="4"/>
      <c r="C215" s="4"/>
      <c r="D215" s="4"/>
      <c r="E215" s="45"/>
      <c r="F215" s="45"/>
      <c r="G215" s="45"/>
      <c r="H215" s="45"/>
      <c r="I215" s="77"/>
      <c r="J215" s="77"/>
      <c r="K215" s="4"/>
      <c r="L215" s="4"/>
      <c r="M215" s="4"/>
      <c r="N215" s="4"/>
      <c r="O215" s="46"/>
      <c r="P215" s="46"/>
      <c r="Q215" s="46"/>
      <c r="R215" s="46"/>
      <c r="S215" s="77"/>
      <c r="T215" s="77"/>
      <c r="U215" s="10"/>
      <c r="V215" s="110">
        <f t="shared" si="70"/>
        <v>39</v>
      </c>
      <c r="W215" s="120" t="str">
        <f>IF('申込一覧表（男子）'!$B$55=0,"",('申込一覧表（男子）'!$B$55))</f>
        <v/>
      </c>
      <c r="X215" s="111" t="str">
        <f t="shared" si="71"/>
        <v/>
      </c>
      <c r="Y215" s="112" t="str">
        <f t="shared" si="72"/>
        <v/>
      </c>
      <c r="Z215" s="112" t="str">
        <f t="shared" si="73"/>
        <v/>
      </c>
      <c r="AA215" s="113">
        <f t="shared" si="86"/>
        <v>0</v>
      </c>
      <c r="AB215" s="163" t="str">
        <f t="shared" si="74"/>
        <v/>
      </c>
      <c r="AC215" s="114" t="str">
        <f t="shared" si="75"/>
        <v/>
      </c>
      <c r="AD215" s="53"/>
      <c r="AE215" s="53"/>
      <c r="AF215" s="53"/>
      <c r="AG215" s="53"/>
      <c r="AH215" s="53"/>
      <c r="AI215" s="53"/>
      <c r="AJ215" s="166"/>
      <c r="AK215" s="53"/>
      <c r="AL215" s="166"/>
      <c r="AM215" s="53"/>
      <c r="AN215" s="8"/>
      <c r="AO215" s="8"/>
      <c r="AP215" s="8"/>
      <c r="AQ215" s="8"/>
      <c r="AR215" s="8"/>
      <c r="AS215" s="8"/>
      <c r="AT215" s="8"/>
      <c r="AU215" s="8"/>
      <c r="AV215" s="10"/>
      <c r="AW215" s="10"/>
      <c r="AX215" s="10"/>
      <c r="AY215" s="4" t="str">
        <f t="shared" si="76"/>
        <v/>
      </c>
      <c r="AZ215" s="4" t="str">
        <f t="shared" si="76"/>
        <v/>
      </c>
      <c r="BA215" s="4" t="str">
        <f t="shared" si="76"/>
        <v/>
      </c>
      <c r="BB215" s="4" t="str">
        <f t="shared" si="76"/>
        <v/>
      </c>
      <c r="BC215" s="4" t="str">
        <f>IF(CD215="○",COUNTIF($AN$17:CD215,"○"),"")</f>
        <v/>
      </c>
      <c r="BD215" s="4" t="str">
        <f>IF(CE215="○",COUNTIF($AO$17:CE215,"○"),"")</f>
        <v/>
      </c>
      <c r="BE215" s="4" t="str">
        <f>IF(CF215="○",COUNTIF($AP$17:CF215,"○"),"")</f>
        <v/>
      </c>
      <c r="BF215" s="4" t="str">
        <f>IF(CK215="○",COUNTIF($AU$17:CK215,"○"),"")</f>
        <v/>
      </c>
      <c r="BG215" s="77"/>
      <c r="BH215" s="77"/>
      <c r="BI215" s="4" t="str">
        <f t="shared" si="77"/>
        <v/>
      </c>
      <c r="BJ215" s="4" t="str">
        <f t="shared" si="77"/>
        <v/>
      </c>
      <c r="BK215" s="4" t="str">
        <f t="shared" si="77"/>
        <v/>
      </c>
      <c r="BL215" s="4" t="str">
        <f t="shared" si="77"/>
        <v/>
      </c>
      <c r="BM215" s="4" t="str">
        <f>IF(CL215="○",COUNTIF($AN$17:CL215,"○"),"")</f>
        <v/>
      </c>
      <c r="BN215" s="4" t="str">
        <f>IF(CM215="○",COUNTIF($AO$17:CM215,"○"),"")</f>
        <v/>
      </c>
      <c r="BO215" s="4" t="str">
        <f>IF(CN215="○",COUNTIF($AP$17:CN215,"○"),"")</f>
        <v/>
      </c>
      <c r="BP215" s="4" t="str">
        <f>IF(DI215="○",COUNTIF($AU$17:DI215,"○"),"")</f>
        <v/>
      </c>
      <c r="BQ215" s="77"/>
      <c r="BR215" s="77"/>
      <c r="BS215" s="10"/>
      <c r="BT215" s="10"/>
      <c r="BU215" s="10"/>
      <c r="BV215" s="10"/>
      <c r="BW215" s="10"/>
      <c r="BX215" s="10"/>
      <c r="BY215" s="26"/>
      <c r="BZ215" s="4"/>
      <c r="CA215" s="4"/>
      <c r="CB215" s="10"/>
      <c r="CC215" s="10"/>
      <c r="CD215" s="10"/>
      <c r="CE215" s="10"/>
      <c r="CF215" s="10"/>
    </row>
    <row r="216" spans="1:84" ht="21.95" customHeight="1" thickTop="1" thickBot="1" x14ac:dyDescent="0.2">
      <c r="A216" s="4"/>
      <c r="B216" s="4"/>
      <c r="C216" s="4"/>
      <c r="D216" s="4"/>
      <c r="E216" s="45"/>
      <c r="F216" s="45"/>
      <c r="G216" s="45"/>
      <c r="H216" s="45"/>
      <c r="I216" s="77"/>
      <c r="J216" s="77"/>
      <c r="K216" s="4"/>
      <c r="L216" s="4"/>
      <c r="M216" s="4"/>
      <c r="N216" s="4"/>
      <c r="O216" s="46"/>
      <c r="P216" s="46"/>
      <c r="Q216" s="46"/>
      <c r="R216" s="46"/>
      <c r="S216" s="77"/>
      <c r="T216" s="77"/>
      <c r="U216" s="10"/>
      <c r="V216" s="110">
        <f t="shared" si="70"/>
        <v>40</v>
      </c>
      <c r="W216" s="120" t="str">
        <f>IF('申込一覧表（男子）'!$B$56=0,"",('申込一覧表（男子）'!$B$56))</f>
        <v/>
      </c>
      <c r="X216" s="111" t="str">
        <f t="shared" si="71"/>
        <v/>
      </c>
      <c r="Y216" s="112" t="str">
        <f t="shared" si="72"/>
        <v/>
      </c>
      <c r="Z216" s="112" t="str">
        <f t="shared" si="73"/>
        <v/>
      </c>
      <c r="AA216" s="113">
        <f t="shared" si="86"/>
        <v>0</v>
      </c>
      <c r="AB216" s="163" t="str">
        <f t="shared" si="74"/>
        <v/>
      </c>
      <c r="AC216" s="114" t="str">
        <f t="shared" si="75"/>
        <v/>
      </c>
      <c r="AD216" s="53"/>
      <c r="AE216" s="53"/>
      <c r="AF216" s="53"/>
      <c r="AG216" s="53"/>
      <c r="AH216" s="53"/>
      <c r="AI216" s="53"/>
      <c r="AJ216" s="166"/>
      <c r="AK216" s="53"/>
      <c r="AL216" s="166"/>
      <c r="AM216" s="53"/>
      <c r="AN216" s="8"/>
      <c r="AO216" s="8"/>
      <c r="AP216" s="8"/>
      <c r="AQ216" s="8"/>
      <c r="AR216" s="8"/>
      <c r="AS216" s="8"/>
      <c r="AT216" s="8"/>
      <c r="AU216" s="8"/>
      <c r="AV216" s="10"/>
      <c r="AW216" s="10"/>
      <c r="AX216" s="10"/>
      <c r="AY216" s="4" t="str">
        <f t="shared" si="76"/>
        <v/>
      </c>
      <c r="AZ216" s="4" t="str">
        <f t="shared" si="76"/>
        <v/>
      </c>
      <c r="BA216" s="4" t="str">
        <f t="shared" si="76"/>
        <v/>
      </c>
      <c r="BB216" s="4" t="str">
        <f t="shared" si="76"/>
        <v/>
      </c>
      <c r="BC216" s="4" t="str">
        <f>IF(CD216="○",COUNTIF($AN$17:CD216,"○"),"")</f>
        <v/>
      </c>
      <c r="BD216" s="4" t="str">
        <f>IF(CE216="○",COUNTIF($AO$17:CE216,"○"),"")</f>
        <v/>
      </c>
      <c r="BE216" s="4" t="str">
        <f>IF(CF216="○",COUNTIF($AP$17:CF216,"○"),"")</f>
        <v/>
      </c>
      <c r="BF216" s="4" t="str">
        <f>IF(CK216="○",COUNTIF($AU$17:CK216,"○"),"")</f>
        <v/>
      </c>
      <c r="BG216" s="77"/>
      <c r="BH216" s="77"/>
      <c r="BI216" s="4" t="str">
        <f t="shared" si="77"/>
        <v/>
      </c>
      <c r="BJ216" s="4" t="str">
        <f t="shared" si="77"/>
        <v/>
      </c>
      <c r="BK216" s="4" t="str">
        <f t="shared" si="77"/>
        <v/>
      </c>
      <c r="BL216" s="4" t="str">
        <f t="shared" si="77"/>
        <v/>
      </c>
      <c r="BM216" s="4" t="str">
        <f>IF(CL216="○",COUNTIF($AN$17:CL216,"○"),"")</f>
        <v/>
      </c>
      <c r="BN216" s="4" t="str">
        <f>IF(CM216="○",COUNTIF($AO$17:CM216,"○"),"")</f>
        <v/>
      </c>
      <c r="BO216" s="4" t="str">
        <f>IF(CN216="○",COUNTIF($AP$17:CN216,"○"),"")</f>
        <v/>
      </c>
      <c r="BP216" s="4" t="str">
        <f>IF(DI216="○",COUNTIF($AU$17:DI216,"○"),"")</f>
        <v/>
      </c>
      <c r="BQ216" s="77"/>
      <c r="BR216" s="77"/>
      <c r="BS216" s="10"/>
      <c r="BT216" s="10"/>
      <c r="BU216" s="10"/>
      <c r="BV216" s="10"/>
      <c r="BW216" s="10"/>
      <c r="BX216" s="10"/>
      <c r="BY216" s="26"/>
      <c r="BZ216" s="4"/>
      <c r="CA216" s="4"/>
      <c r="CB216" s="10"/>
      <c r="CC216" s="10"/>
      <c r="CD216" s="10"/>
      <c r="CE216" s="10"/>
      <c r="CF216" s="10"/>
    </row>
    <row r="217" spans="1:84" ht="21.95" customHeight="1" thickTop="1" thickBot="1" x14ac:dyDescent="0.2">
      <c r="A217" s="4"/>
      <c r="B217" s="4"/>
      <c r="C217" s="4"/>
      <c r="D217" s="4"/>
      <c r="E217" s="45"/>
      <c r="F217" s="45"/>
      <c r="G217" s="45"/>
      <c r="H217" s="45"/>
      <c r="I217" s="77"/>
      <c r="J217" s="77"/>
      <c r="K217" s="4"/>
      <c r="L217" s="4"/>
      <c r="M217" s="4"/>
      <c r="N217" s="4"/>
      <c r="O217" s="46"/>
      <c r="P217" s="46"/>
      <c r="Q217" s="46"/>
      <c r="R217" s="46"/>
      <c r="S217" s="77"/>
      <c r="T217" s="77"/>
      <c r="U217" s="10">
        <v>6</v>
      </c>
      <c r="V217" s="105">
        <f t="shared" ref="V217:V253" si="87">IF($V17="","",$V17)</f>
        <v>1</v>
      </c>
      <c r="W217" s="120" t="str">
        <f>IF('申込一覧表（男子）'!$B$17=0,"",('申込一覧表（男子）'!$B$17))</f>
        <v/>
      </c>
      <c r="X217" s="106" t="str">
        <f t="shared" ref="X217:X253" si="88">IF($X17="","",$X17)</f>
        <v/>
      </c>
      <c r="Y217" s="107" t="str">
        <f t="shared" ref="Y217:Y253" si="89">IF($Y17="","",$Y17)</f>
        <v/>
      </c>
      <c r="Z217" s="107" t="str">
        <f t="shared" ref="Z217:Z253" si="90">IF($Z17="","",$Z17)</f>
        <v/>
      </c>
      <c r="AA217" s="108">
        <f t="shared" si="86"/>
        <v>0</v>
      </c>
      <c r="AB217" s="164" t="str">
        <f t="shared" ref="AB217:AB253" si="91">IF($AL17="","",$AL17)</f>
        <v/>
      </c>
      <c r="AC217" s="109" t="str">
        <f t="shared" ref="AC217:AC253" si="92">IF($AM17="","",$AM17)</f>
        <v/>
      </c>
      <c r="AD217" s="53"/>
      <c r="AE217" s="53"/>
      <c r="AF217" s="53"/>
      <c r="AG217" s="53"/>
      <c r="AH217" s="53"/>
      <c r="AI217" s="53"/>
      <c r="AJ217" s="166"/>
      <c r="AK217" s="53"/>
      <c r="AL217" s="166"/>
      <c r="AM217" s="53"/>
      <c r="AN217" s="8"/>
      <c r="AO217" s="8"/>
      <c r="AP217" s="8"/>
      <c r="AQ217" s="8"/>
      <c r="AR217" s="8"/>
      <c r="AS217" s="8"/>
      <c r="AT217" s="8"/>
      <c r="AU217" s="8"/>
      <c r="AV217" s="10"/>
      <c r="AW217" s="10"/>
      <c r="AX217" s="10"/>
      <c r="AY217" s="4" t="str">
        <f t="shared" ref="AY217:BB256" si="93">BC217</f>
        <v/>
      </c>
      <c r="AZ217" s="4" t="str">
        <f t="shared" si="93"/>
        <v/>
      </c>
      <c r="BA217" s="4" t="str">
        <f t="shared" si="93"/>
        <v/>
      </c>
      <c r="BB217" s="4" t="str">
        <f t="shared" si="93"/>
        <v/>
      </c>
      <c r="BC217" s="4" t="str">
        <f>IF(CD217="○",COUNTIF($AN$17:CD217,"○"),"")</f>
        <v/>
      </c>
      <c r="BD217" s="4" t="str">
        <f>IF(CE217="○",COUNTIF($AO$17:CE217,"○"),"")</f>
        <v/>
      </c>
      <c r="BE217" s="4" t="str">
        <f>IF(CF217="○",COUNTIF($AP$17:CF217,"○"),"")</f>
        <v/>
      </c>
      <c r="BF217" s="4" t="str">
        <f>IF(CK217="○",COUNTIF($AU$17:CK217,"○"),"")</f>
        <v/>
      </c>
      <c r="BG217" s="77"/>
      <c r="BH217" s="77"/>
      <c r="BI217" s="4" t="str">
        <f t="shared" ref="BI217:BL256" si="94">BM217</f>
        <v/>
      </c>
      <c r="BJ217" s="4" t="str">
        <f t="shared" si="94"/>
        <v/>
      </c>
      <c r="BK217" s="4" t="str">
        <f t="shared" si="94"/>
        <v/>
      </c>
      <c r="BL217" s="4" t="str">
        <f t="shared" si="94"/>
        <v/>
      </c>
      <c r="BM217" s="4" t="str">
        <f>IF(CL217="○",COUNTIF($AN$17:CL217,"○"),"")</f>
        <v/>
      </c>
      <c r="BN217" s="4" t="str">
        <f>IF(CM217="○",COUNTIF($AO$17:CM217,"○"),"")</f>
        <v/>
      </c>
      <c r="BO217" s="4" t="str">
        <f>IF(CN217="○",COUNTIF($AP$17:CN217,"○"),"")</f>
        <v/>
      </c>
      <c r="BP217" s="4" t="str">
        <f>IF(DI217="○",COUNTIF($AU$17:DI217,"○"),"")</f>
        <v/>
      </c>
      <c r="BQ217" s="77"/>
      <c r="BR217" s="77"/>
      <c r="BS217" s="4"/>
      <c r="BT217" s="10"/>
      <c r="BU217" s="10"/>
      <c r="BV217" s="24"/>
      <c r="BW217" s="10"/>
      <c r="BX217" s="10"/>
      <c r="BY217" s="18"/>
      <c r="BZ217" s="39"/>
      <c r="CA217" s="40"/>
      <c r="CB217" s="10"/>
      <c r="CC217" s="10"/>
      <c r="CD217" s="10"/>
      <c r="CE217" s="24"/>
      <c r="CF217" s="10"/>
    </row>
    <row r="218" spans="1:84" ht="21.95" customHeight="1" thickTop="1" thickBot="1" x14ac:dyDescent="0.2">
      <c r="A218" s="4"/>
      <c r="B218" s="4"/>
      <c r="C218" s="4"/>
      <c r="D218" s="4"/>
      <c r="E218" s="45"/>
      <c r="F218" s="45"/>
      <c r="G218" s="45"/>
      <c r="H218" s="45"/>
      <c r="I218" s="77"/>
      <c r="J218" s="77"/>
      <c r="K218" s="4"/>
      <c r="L218" s="4"/>
      <c r="M218" s="4"/>
      <c r="N218" s="4"/>
      <c r="O218" s="46"/>
      <c r="P218" s="46"/>
      <c r="Q218" s="46"/>
      <c r="R218" s="46"/>
      <c r="S218" s="77"/>
      <c r="T218" s="77"/>
      <c r="U218" s="10"/>
      <c r="V218" s="105">
        <f t="shared" si="87"/>
        <v>2</v>
      </c>
      <c r="W218" s="120" t="str">
        <f>IF('申込一覧表（男子）'!$B$18=0,"",('申込一覧表（男子）'!$B$18))</f>
        <v/>
      </c>
      <c r="X218" s="106" t="str">
        <f t="shared" si="88"/>
        <v/>
      </c>
      <c r="Y218" s="107" t="str">
        <f t="shared" si="89"/>
        <v/>
      </c>
      <c r="Z218" s="107" t="str">
        <f t="shared" si="90"/>
        <v/>
      </c>
      <c r="AA218" s="108">
        <f t="shared" si="86"/>
        <v>0</v>
      </c>
      <c r="AB218" s="164" t="str">
        <f t="shared" si="91"/>
        <v/>
      </c>
      <c r="AC218" s="109" t="str">
        <f t="shared" si="92"/>
        <v/>
      </c>
      <c r="AD218" s="53"/>
      <c r="AE218" s="53"/>
      <c r="AF218" s="53"/>
      <c r="AG218" s="53"/>
      <c r="AH218" s="53"/>
      <c r="AI218" s="53"/>
      <c r="AJ218" s="166"/>
      <c r="AK218" s="53"/>
      <c r="AL218" s="166"/>
      <c r="AM218" s="53"/>
      <c r="AN218" s="8"/>
      <c r="AO218" s="8"/>
      <c r="AP218" s="8"/>
      <c r="AQ218" s="8"/>
      <c r="AR218" s="8"/>
      <c r="AS218" s="8"/>
      <c r="AT218" s="8"/>
      <c r="AU218" s="8"/>
      <c r="AV218" s="10"/>
      <c r="AW218" s="10"/>
      <c r="AX218" s="10"/>
      <c r="AY218" s="4" t="str">
        <f t="shared" si="93"/>
        <v/>
      </c>
      <c r="AZ218" s="4" t="str">
        <f t="shared" si="93"/>
        <v/>
      </c>
      <c r="BA218" s="4" t="str">
        <f t="shared" si="93"/>
        <v/>
      </c>
      <c r="BB218" s="4" t="str">
        <f t="shared" si="93"/>
        <v/>
      </c>
      <c r="BC218" s="4" t="str">
        <f>IF(CD218="○",COUNTIF($AN$17:CD218,"○"),"")</f>
        <v/>
      </c>
      <c r="BD218" s="4" t="str">
        <f>IF(CE218="○",COUNTIF($AO$17:CE218,"○"),"")</f>
        <v/>
      </c>
      <c r="BE218" s="4" t="str">
        <f>IF(CF218="○",COUNTIF($AP$17:CF218,"○"),"")</f>
        <v/>
      </c>
      <c r="BF218" s="4" t="str">
        <f>IF(CK218="○",COUNTIF($AU$17:CK218,"○"),"")</f>
        <v/>
      </c>
      <c r="BG218" s="77"/>
      <c r="BH218" s="77"/>
      <c r="BI218" s="4" t="str">
        <f t="shared" si="94"/>
        <v/>
      </c>
      <c r="BJ218" s="4" t="str">
        <f t="shared" si="94"/>
        <v/>
      </c>
      <c r="BK218" s="4" t="str">
        <f t="shared" si="94"/>
        <v/>
      </c>
      <c r="BL218" s="4" t="str">
        <f t="shared" si="94"/>
        <v/>
      </c>
      <c r="BM218" s="4" t="str">
        <f>IF(CL218="○",COUNTIF($AN$17:CL218,"○"),"")</f>
        <v/>
      </c>
      <c r="BN218" s="4" t="str">
        <f>IF(CM218="○",COUNTIF($AO$17:CM218,"○"),"")</f>
        <v/>
      </c>
      <c r="BO218" s="4" t="str">
        <f>IF(CN218="○",COUNTIF($AP$17:CN218,"○"),"")</f>
        <v/>
      </c>
      <c r="BP218" s="4" t="str">
        <f>IF(DI218="○",COUNTIF($AU$17:DI218,"○"),"")</f>
        <v/>
      </c>
      <c r="BQ218" s="77"/>
      <c r="BR218" s="77"/>
      <c r="BS218" s="4"/>
      <c r="BT218" s="10"/>
      <c r="BU218" s="10"/>
      <c r="BV218" s="10"/>
      <c r="BW218" s="10"/>
      <c r="BX218" s="10"/>
      <c r="BY218" s="18"/>
      <c r="BZ218" s="39"/>
      <c r="CA218" s="10"/>
      <c r="CB218" s="10"/>
      <c r="CC218" s="10"/>
      <c r="CD218" s="10"/>
      <c r="CE218" s="10"/>
      <c r="CF218" s="10"/>
    </row>
    <row r="219" spans="1:84" ht="21.95" customHeight="1" thickTop="1" thickBot="1" x14ac:dyDescent="0.2">
      <c r="A219" s="4"/>
      <c r="B219" s="4"/>
      <c r="C219" s="4"/>
      <c r="D219" s="4"/>
      <c r="E219" s="45"/>
      <c r="F219" s="45"/>
      <c r="G219" s="45"/>
      <c r="H219" s="45"/>
      <c r="I219" s="77"/>
      <c r="J219" s="77"/>
      <c r="K219" s="4"/>
      <c r="L219" s="4"/>
      <c r="M219" s="4"/>
      <c r="N219" s="4"/>
      <c r="O219" s="46"/>
      <c r="P219" s="46"/>
      <c r="Q219" s="46"/>
      <c r="R219" s="46"/>
      <c r="S219" s="77"/>
      <c r="T219" s="77"/>
      <c r="U219" s="10"/>
      <c r="V219" s="105">
        <f t="shared" si="87"/>
        <v>3</v>
      </c>
      <c r="W219" s="120" t="str">
        <f>IF('申込一覧表（男子）'!$B$19=0,"",('申込一覧表（男子）'!$B$19))</f>
        <v/>
      </c>
      <c r="X219" s="106" t="str">
        <f t="shared" si="88"/>
        <v/>
      </c>
      <c r="Y219" s="107" t="str">
        <f t="shared" si="89"/>
        <v/>
      </c>
      <c r="Z219" s="107" t="str">
        <f t="shared" si="90"/>
        <v/>
      </c>
      <c r="AA219" s="108">
        <f t="shared" si="86"/>
        <v>0</v>
      </c>
      <c r="AB219" s="164" t="str">
        <f t="shared" si="91"/>
        <v/>
      </c>
      <c r="AC219" s="109" t="str">
        <f t="shared" si="92"/>
        <v/>
      </c>
      <c r="AD219" s="53"/>
      <c r="AE219" s="53"/>
      <c r="AF219" s="53"/>
      <c r="AG219" s="53"/>
      <c r="AH219" s="53"/>
      <c r="AI219" s="53"/>
      <c r="AJ219" s="166"/>
      <c r="AK219" s="53"/>
      <c r="AL219" s="166"/>
      <c r="AM219" s="53"/>
      <c r="AN219" s="8"/>
      <c r="AO219" s="8"/>
      <c r="AP219" s="8"/>
      <c r="AQ219" s="8"/>
      <c r="AR219" s="8"/>
      <c r="AS219" s="8"/>
      <c r="AT219" s="8"/>
      <c r="AU219" s="8"/>
      <c r="AV219" s="10"/>
      <c r="AW219" s="10"/>
      <c r="AX219" s="10"/>
      <c r="AY219" s="4" t="str">
        <f t="shared" si="93"/>
        <v/>
      </c>
      <c r="AZ219" s="4" t="str">
        <f t="shared" si="93"/>
        <v/>
      </c>
      <c r="BA219" s="4" t="str">
        <f t="shared" si="93"/>
        <v/>
      </c>
      <c r="BB219" s="4" t="str">
        <f t="shared" si="93"/>
        <v/>
      </c>
      <c r="BC219" s="4" t="str">
        <f>IF(CD219="○",COUNTIF($AN$17:CD219,"○"),"")</f>
        <v/>
      </c>
      <c r="BD219" s="4" t="str">
        <f>IF(CE219="○",COUNTIF($AO$17:CE219,"○"),"")</f>
        <v/>
      </c>
      <c r="BE219" s="4" t="str">
        <f>IF(CF219="○",COUNTIF($AP$17:CF219,"○"),"")</f>
        <v/>
      </c>
      <c r="BF219" s="4" t="str">
        <f>IF(CK219="○",COUNTIF($AU$17:CK219,"○"),"")</f>
        <v/>
      </c>
      <c r="BG219" s="77"/>
      <c r="BH219" s="77"/>
      <c r="BI219" s="4" t="str">
        <f t="shared" si="94"/>
        <v/>
      </c>
      <c r="BJ219" s="4" t="str">
        <f t="shared" si="94"/>
        <v/>
      </c>
      <c r="BK219" s="4" t="str">
        <f t="shared" si="94"/>
        <v/>
      </c>
      <c r="BL219" s="4" t="str">
        <f t="shared" si="94"/>
        <v/>
      </c>
      <c r="BM219" s="4" t="str">
        <f>IF(CL219="○",COUNTIF($AN$17:CL219,"○"),"")</f>
        <v/>
      </c>
      <c r="BN219" s="4" t="str">
        <f>IF(CM219="○",COUNTIF($AO$17:CM219,"○"),"")</f>
        <v/>
      </c>
      <c r="BO219" s="4" t="str">
        <f>IF(CN219="○",COUNTIF($AP$17:CN219,"○"),"")</f>
        <v/>
      </c>
      <c r="BP219" s="4" t="str">
        <f>IF(DI219="○",COUNTIF($AU$17:DI219,"○"),"")</f>
        <v/>
      </c>
      <c r="BQ219" s="77"/>
      <c r="BR219" s="77"/>
      <c r="BS219" s="4"/>
      <c r="BT219" s="10"/>
      <c r="BU219" s="10"/>
      <c r="BV219" s="10"/>
      <c r="BW219" s="10"/>
      <c r="BX219" s="10"/>
      <c r="BY219" s="18"/>
      <c r="BZ219" s="10"/>
      <c r="CA219" s="10"/>
      <c r="CB219" s="10"/>
      <c r="CC219" s="10"/>
      <c r="CD219" s="10"/>
      <c r="CE219" s="10"/>
      <c r="CF219" s="10"/>
    </row>
    <row r="220" spans="1:84" ht="21.95" customHeight="1" thickTop="1" thickBot="1" x14ac:dyDescent="0.2">
      <c r="A220" s="4"/>
      <c r="B220" s="4"/>
      <c r="C220" s="4"/>
      <c r="D220" s="4"/>
      <c r="E220" s="45"/>
      <c r="F220" s="45"/>
      <c r="G220" s="45"/>
      <c r="H220" s="45"/>
      <c r="I220" s="77"/>
      <c r="J220" s="77"/>
      <c r="K220" s="4"/>
      <c r="L220" s="4"/>
      <c r="M220" s="4"/>
      <c r="N220" s="4"/>
      <c r="O220" s="46"/>
      <c r="P220" s="46"/>
      <c r="Q220" s="46"/>
      <c r="R220" s="46"/>
      <c r="S220" s="77"/>
      <c r="T220" s="77"/>
      <c r="U220" s="10"/>
      <c r="V220" s="105">
        <f t="shared" si="87"/>
        <v>4</v>
      </c>
      <c r="W220" s="120" t="str">
        <f>IF('申込一覧表（男子）'!$B$20=0,"",('申込一覧表（男子）'!$B$20))</f>
        <v/>
      </c>
      <c r="X220" s="106" t="str">
        <f t="shared" si="88"/>
        <v/>
      </c>
      <c r="Y220" s="107" t="str">
        <f t="shared" si="89"/>
        <v/>
      </c>
      <c r="Z220" s="107" t="str">
        <f t="shared" si="90"/>
        <v/>
      </c>
      <c r="AA220" s="108">
        <f t="shared" si="86"/>
        <v>0</v>
      </c>
      <c r="AB220" s="164" t="str">
        <f t="shared" si="91"/>
        <v/>
      </c>
      <c r="AC220" s="109" t="str">
        <f t="shared" si="92"/>
        <v/>
      </c>
      <c r="AD220" s="53"/>
      <c r="AE220" s="53"/>
      <c r="AF220" s="53"/>
      <c r="AG220" s="53"/>
      <c r="AH220" s="53"/>
      <c r="AI220" s="53"/>
      <c r="AJ220" s="166"/>
      <c r="AK220" s="53"/>
      <c r="AL220" s="166"/>
      <c r="AM220" s="53"/>
      <c r="AN220" s="8"/>
      <c r="AO220" s="8"/>
      <c r="AP220" s="8"/>
      <c r="AQ220" s="8"/>
      <c r="AR220" s="8"/>
      <c r="AS220" s="8"/>
      <c r="AT220" s="8"/>
      <c r="AU220" s="8"/>
      <c r="AV220" s="10"/>
      <c r="AW220" s="10"/>
      <c r="AX220" s="10"/>
      <c r="AY220" s="4" t="str">
        <f t="shared" si="93"/>
        <v/>
      </c>
      <c r="AZ220" s="4" t="str">
        <f t="shared" si="93"/>
        <v/>
      </c>
      <c r="BA220" s="4" t="str">
        <f t="shared" si="93"/>
        <v/>
      </c>
      <c r="BB220" s="4" t="str">
        <f t="shared" si="93"/>
        <v/>
      </c>
      <c r="BC220" s="4" t="str">
        <f>IF(CD220="○",COUNTIF($AN$17:CD220,"○"),"")</f>
        <v/>
      </c>
      <c r="BD220" s="4" t="str">
        <f>IF(CE220="○",COUNTIF($AO$17:CE220,"○"),"")</f>
        <v/>
      </c>
      <c r="BE220" s="4" t="str">
        <f>IF(CF220="○",COUNTIF($AP$17:CF220,"○"),"")</f>
        <v/>
      </c>
      <c r="BF220" s="4" t="str">
        <f>IF(CK220="○",COUNTIF($AU$17:CK220,"○"),"")</f>
        <v/>
      </c>
      <c r="BG220" s="77"/>
      <c r="BH220" s="77"/>
      <c r="BI220" s="4" t="str">
        <f t="shared" si="94"/>
        <v/>
      </c>
      <c r="BJ220" s="4" t="str">
        <f t="shared" si="94"/>
        <v/>
      </c>
      <c r="BK220" s="4" t="str">
        <f t="shared" si="94"/>
        <v/>
      </c>
      <c r="BL220" s="4" t="str">
        <f t="shared" si="94"/>
        <v/>
      </c>
      <c r="BM220" s="4" t="str">
        <f>IF(CL220="○",COUNTIF($AN$17:CL220,"○"),"")</f>
        <v/>
      </c>
      <c r="BN220" s="4" t="str">
        <f>IF(CM220="○",COUNTIF($AO$17:CM220,"○"),"")</f>
        <v/>
      </c>
      <c r="BO220" s="4" t="str">
        <f>IF(CN220="○",COUNTIF($AP$17:CN220,"○"),"")</f>
        <v/>
      </c>
      <c r="BP220" s="4" t="str">
        <f>IF(DI220="○",COUNTIF($AU$17:DI220,"○"),"")</f>
        <v/>
      </c>
      <c r="BQ220" s="77"/>
      <c r="BR220" s="77"/>
      <c r="BS220" s="4"/>
      <c r="BT220" s="10"/>
      <c r="BU220" s="10"/>
      <c r="BV220" s="10"/>
      <c r="BW220" s="10"/>
      <c r="BX220" s="10"/>
      <c r="BY220" s="18"/>
      <c r="BZ220" s="10"/>
      <c r="CA220" s="10"/>
      <c r="CB220" s="10"/>
      <c r="CC220" s="10"/>
      <c r="CD220" s="10"/>
      <c r="CE220" s="10"/>
      <c r="CF220" s="10"/>
    </row>
    <row r="221" spans="1:84" ht="21.95" customHeight="1" thickTop="1" thickBot="1" x14ac:dyDescent="0.2">
      <c r="A221" s="4"/>
      <c r="B221" s="4"/>
      <c r="C221" s="4"/>
      <c r="D221" s="4"/>
      <c r="E221" s="45"/>
      <c r="F221" s="45"/>
      <c r="G221" s="45"/>
      <c r="H221" s="45"/>
      <c r="I221" s="77"/>
      <c r="J221" s="77"/>
      <c r="K221" s="4"/>
      <c r="L221" s="4"/>
      <c r="M221" s="4"/>
      <c r="N221" s="4"/>
      <c r="O221" s="46"/>
      <c r="P221" s="46"/>
      <c r="Q221" s="46"/>
      <c r="R221" s="46"/>
      <c r="S221" s="77"/>
      <c r="T221" s="77"/>
      <c r="U221" s="10"/>
      <c r="V221" s="105">
        <f t="shared" si="87"/>
        <v>5</v>
      </c>
      <c r="W221" s="120" t="str">
        <f>IF('申込一覧表（男子）'!$B$21=0,"",('申込一覧表（男子）'!$B$21))</f>
        <v/>
      </c>
      <c r="X221" s="106" t="str">
        <f t="shared" si="88"/>
        <v/>
      </c>
      <c r="Y221" s="107" t="str">
        <f t="shared" si="89"/>
        <v/>
      </c>
      <c r="Z221" s="107" t="str">
        <f t="shared" si="90"/>
        <v/>
      </c>
      <c r="AA221" s="108">
        <f t="shared" si="86"/>
        <v>0</v>
      </c>
      <c r="AB221" s="164" t="str">
        <f t="shared" si="91"/>
        <v/>
      </c>
      <c r="AC221" s="109" t="str">
        <f t="shared" si="92"/>
        <v/>
      </c>
      <c r="AD221" s="53"/>
      <c r="AE221" s="53"/>
      <c r="AF221" s="53"/>
      <c r="AG221" s="53"/>
      <c r="AH221" s="53"/>
      <c r="AI221" s="53"/>
      <c r="AJ221" s="166"/>
      <c r="AK221" s="53"/>
      <c r="AL221" s="166"/>
      <c r="AM221" s="53"/>
      <c r="AN221" s="8"/>
      <c r="AO221" s="8"/>
      <c r="AP221" s="8"/>
      <c r="AQ221" s="8"/>
      <c r="AR221" s="8"/>
      <c r="AS221" s="8"/>
      <c r="AT221" s="8"/>
      <c r="AU221" s="8"/>
      <c r="AV221" s="10"/>
      <c r="AW221" s="10"/>
      <c r="AX221" s="10"/>
      <c r="AY221" s="4" t="str">
        <f t="shared" si="93"/>
        <v/>
      </c>
      <c r="AZ221" s="4" t="str">
        <f t="shared" si="93"/>
        <v/>
      </c>
      <c r="BA221" s="4" t="str">
        <f t="shared" si="93"/>
        <v/>
      </c>
      <c r="BB221" s="4" t="str">
        <f t="shared" si="93"/>
        <v/>
      </c>
      <c r="BC221" s="4" t="str">
        <f>IF(CD221="○",COUNTIF($AN$17:CD221,"○"),"")</f>
        <v/>
      </c>
      <c r="BD221" s="4" t="str">
        <f>IF(CE221="○",COUNTIF($AO$17:CE221,"○"),"")</f>
        <v/>
      </c>
      <c r="BE221" s="4" t="str">
        <f>IF(CF221="○",COUNTIF($AP$17:CF221,"○"),"")</f>
        <v/>
      </c>
      <c r="BF221" s="4" t="str">
        <f>IF(CK221="○",COUNTIF($AU$17:CK221,"○"),"")</f>
        <v/>
      </c>
      <c r="BG221" s="77"/>
      <c r="BH221" s="77"/>
      <c r="BI221" s="4" t="str">
        <f t="shared" si="94"/>
        <v/>
      </c>
      <c r="BJ221" s="4" t="str">
        <f t="shared" si="94"/>
        <v/>
      </c>
      <c r="BK221" s="4" t="str">
        <f t="shared" si="94"/>
        <v/>
      </c>
      <c r="BL221" s="4" t="str">
        <f t="shared" si="94"/>
        <v/>
      </c>
      <c r="BM221" s="4" t="str">
        <f>IF(CL221="○",COUNTIF($AN$17:CL221,"○"),"")</f>
        <v/>
      </c>
      <c r="BN221" s="4" t="str">
        <f>IF(CM221="○",COUNTIF($AO$17:CM221,"○"),"")</f>
        <v/>
      </c>
      <c r="BO221" s="4" t="str">
        <f>IF(CN221="○",COUNTIF($AP$17:CN221,"○"),"")</f>
        <v/>
      </c>
      <c r="BP221" s="4" t="str">
        <f>IF(DI221="○",COUNTIF($AU$17:DI221,"○"),"")</f>
        <v/>
      </c>
      <c r="BQ221" s="77"/>
      <c r="BR221" s="77"/>
      <c r="BS221" s="4"/>
      <c r="BT221" s="10"/>
      <c r="BU221" s="10"/>
      <c r="BV221" s="10"/>
      <c r="BW221" s="10"/>
      <c r="BX221" s="10"/>
      <c r="BY221" s="18"/>
      <c r="BZ221" s="10"/>
      <c r="CA221" s="10"/>
      <c r="CB221" s="10"/>
      <c r="CC221" s="10"/>
      <c r="CD221" s="10"/>
      <c r="CE221" s="10"/>
      <c r="CF221" s="10"/>
    </row>
    <row r="222" spans="1:84" ht="21.95" customHeight="1" thickTop="1" thickBot="1" x14ac:dyDescent="0.2">
      <c r="A222" s="4"/>
      <c r="B222" s="4"/>
      <c r="C222" s="4"/>
      <c r="D222" s="4"/>
      <c r="E222" s="45"/>
      <c r="F222" s="45"/>
      <c r="G222" s="45"/>
      <c r="H222" s="45"/>
      <c r="I222" s="77"/>
      <c r="J222" s="77"/>
      <c r="K222" s="4"/>
      <c r="L222" s="4"/>
      <c r="M222" s="4"/>
      <c r="N222" s="4"/>
      <c r="O222" s="46"/>
      <c r="P222" s="46"/>
      <c r="Q222" s="46"/>
      <c r="R222" s="46"/>
      <c r="S222" s="77"/>
      <c r="T222" s="77"/>
      <c r="U222" s="10"/>
      <c r="V222" s="105">
        <f t="shared" si="87"/>
        <v>6</v>
      </c>
      <c r="W222" s="120" t="str">
        <f>IF('申込一覧表（男子）'!$B$22=0,"",('申込一覧表（男子）'!$B$22))</f>
        <v/>
      </c>
      <c r="X222" s="106" t="str">
        <f t="shared" si="88"/>
        <v/>
      </c>
      <c r="Y222" s="107" t="str">
        <f t="shared" si="89"/>
        <v/>
      </c>
      <c r="Z222" s="107" t="str">
        <f t="shared" si="90"/>
        <v/>
      </c>
      <c r="AA222" s="108">
        <f t="shared" si="86"/>
        <v>0</v>
      </c>
      <c r="AB222" s="164" t="str">
        <f t="shared" si="91"/>
        <v/>
      </c>
      <c r="AC222" s="109" t="str">
        <f t="shared" si="92"/>
        <v/>
      </c>
      <c r="AD222" s="53"/>
      <c r="AE222" s="53"/>
      <c r="AF222" s="53"/>
      <c r="AG222" s="53"/>
      <c r="AH222" s="53"/>
      <c r="AI222" s="53"/>
      <c r="AJ222" s="166"/>
      <c r="AK222" s="53"/>
      <c r="AL222" s="166"/>
      <c r="AM222" s="53"/>
      <c r="AN222" s="8"/>
      <c r="AO222" s="8"/>
      <c r="AP222" s="8"/>
      <c r="AQ222" s="8"/>
      <c r="AR222" s="8"/>
      <c r="AS222" s="8"/>
      <c r="AT222" s="8"/>
      <c r="AU222" s="8"/>
      <c r="AV222" s="10"/>
      <c r="AW222" s="10"/>
      <c r="AX222" s="10"/>
      <c r="AY222" s="4" t="str">
        <f t="shared" si="93"/>
        <v/>
      </c>
      <c r="AZ222" s="4" t="str">
        <f t="shared" si="93"/>
        <v/>
      </c>
      <c r="BA222" s="4" t="str">
        <f t="shared" si="93"/>
        <v/>
      </c>
      <c r="BB222" s="4" t="str">
        <f t="shared" si="93"/>
        <v/>
      </c>
      <c r="BC222" s="4" t="str">
        <f>IF(CD222="○",COUNTIF($AN$17:CD222,"○"),"")</f>
        <v/>
      </c>
      <c r="BD222" s="4" t="str">
        <f>IF(CE222="○",COUNTIF($AO$17:CE222,"○"),"")</f>
        <v/>
      </c>
      <c r="BE222" s="4" t="str">
        <f>IF(CF222="○",COUNTIF($AP$17:CF222,"○"),"")</f>
        <v/>
      </c>
      <c r="BF222" s="4" t="str">
        <f>IF(CK222="○",COUNTIF($AU$17:CK222,"○"),"")</f>
        <v/>
      </c>
      <c r="BG222" s="77"/>
      <c r="BH222" s="77"/>
      <c r="BI222" s="4" t="str">
        <f t="shared" si="94"/>
        <v/>
      </c>
      <c r="BJ222" s="4" t="str">
        <f t="shared" si="94"/>
        <v/>
      </c>
      <c r="BK222" s="4" t="str">
        <f t="shared" si="94"/>
        <v/>
      </c>
      <c r="BL222" s="4" t="str">
        <f t="shared" si="94"/>
        <v/>
      </c>
      <c r="BM222" s="4" t="str">
        <f>IF(CL222="○",COUNTIF($AN$17:CL222,"○"),"")</f>
        <v/>
      </c>
      <c r="BN222" s="4" t="str">
        <f>IF(CM222="○",COUNTIF($AO$17:CM222,"○"),"")</f>
        <v/>
      </c>
      <c r="BO222" s="4" t="str">
        <f>IF(CN222="○",COUNTIF($AP$17:CN222,"○"),"")</f>
        <v/>
      </c>
      <c r="BP222" s="4" t="str">
        <f>IF(DI222="○",COUNTIF($AU$17:DI222,"○"),"")</f>
        <v/>
      </c>
      <c r="BQ222" s="77"/>
      <c r="BR222" s="77"/>
      <c r="BS222" s="4"/>
      <c r="BT222" s="10"/>
      <c r="BU222" s="10"/>
      <c r="BV222" s="10"/>
      <c r="BW222" s="10"/>
      <c r="BX222" s="10"/>
      <c r="BY222" s="18"/>
      <c r="BZ222" s="39"/>
      <c r="CA222" s="10"/>
      <c r="CB222" s="10"/>
      <c r="CC222" s="10"/>
      <c r="CD222" s="10"/>
      <c r="CE222" s="10"/>
      <c r="CF222" s="10"/>
    </row>
    <row r="223" spans="1:84" ht="21.95" customHeight="1" thickTop="1" thickBot="1" x14ac:dyDescent="0.2">
      <c r="A223" s="4"/>
      <c r="B223" s="4"/>
      <c r="C223" s="4"/>
      <c r="D223" s="4"/>
      <c r="E223" s="45"/>
      <c r="F223" s="45"/>
      <c r="G223" s="45"/>
      <c r="H223" s="45"/>
      <c r="I223" s="77"/>
      <c r="J223" s="77"/>
      <c r="K223" s="4"/>
      <c r="L223" s="4"/>
      <c r="M223" s="4"/>
      <c r="N223" s="4"/>
      <c r="O223" s="46"/>
      <c r="P223" s="46"/>
      <c r="Q223" s="46"/>
      <c r="R223" s="46"/>
      <c r="S223" s="77"/>
      <c r="T223" s="77"/>
      <c r="U223" s="10"/>
      <c r="V223" s="105">
        <f t="shared" si="87"/>
        <v>7</v>
      </c>
      <c r="W223" s="120" t="str">
        <f>IF('申込一覧表（男子）'!$B$23=0,"",('申込一覧表（男子）'!$B$23))</f>
        <v/>
      </c>
      <c r="X223" s="106" t="str">
        <f t="shared" si="88"/>
        <v/>
      </c>
      <c r="Y223" s="107" t="str">
        <f t="shared" si="89"/>
        <v/>
      </c>
      <c r="Z223" s="107" t="str">
        <f t="shared" si="90"/>
        <v/>
      </c>
      <c r="AA223" s="108">
        <f t="shared" si="86"/>
        <v>0</v>
      </c>
      <c r="AB223" s="164" t="str">
        <f t="shared" si="91"/>
        <v/>
      </c>
      <c r="AC223" s="109" t="str">
        <f t="shared" si="92"/>
        <v/>
      </c>
      <c r="AD223" s="53"/>
      <c r="AE223" s="53"/>
      <c r="AF223" s="53"/>
      <c r="AG223" s="53"/>
      <c r="AH223" s="53"/>
      <c r="AI223" s="53"/>
      <c r="AJ223" s="166"/>
      <c r="AK223" s="53"/>
      <c r="AL223" s="166"/>
      <c r="AM223" s="53"/>
      <c r="AN223" s="8"/>
      <c r="AO223" s="8"/>
      <c r="AP223" s="8"/>
      <c r="AQ223" s="8"/>
      <c r="AR223" s="8"/>
      <c r="AS223" s="8"/>
      <c r="AT223" s="8"/>
      <c r="AU223" s="8"/>
      <c r="AV223" s="10"/>
      <c r="AW223" s="10"/>
      <c r="AX223" s="10"/>
      <c r="AY223" s="4" t="str">
        <f t="shared" si="93"/>
        <v/>
      </c>
      <c r="AZ223" s="4" t="str">
        <f t="shared" si="93"/>
        <v/>
      </c>
      <c r="BA223" s="4" t="str">
        <f t="shared" si="93"/>
        <v/>
      </c>
      <c r="BB223" s="4" t="str">
        <f t="shared" si="93"/>
        <v/>
      </c>
      <c r="BC223" s="4" t="str">
        <f>IF(CD223="○",COUNTIF($AN$17:CD223,"○"),"")</f>
        <v/>
      </c>
      <c r="BD223" s="4" t="str">
        <f>IF(CE223="○",COUNTIF($AO$17:CE223,"○"),"")</f>
        <v/>
      </c>
      <c r="BE223" s="4" t="str">
        <f>IF(CF223="○",COUNTIF($AP$17:CF223,"○"),"")</f>
        <v/>
      </c>
      <c r="BF223" s="4" t="str">
        <f>IF(CK223="○",COUNTIF($AU$17:CK223,"○"),"")</f>
        <v/>
      </c>
      <c r="BG223" s="77"/>
      <c r="BH223" s="77"/>
      <c r="BI223" s="4" t="str">
        <f t="shared" si="94"/>
        <v/>
      </c>
      <c r="BJ223" s="4" t="str">
        <f t="shared" si="94"/>
        <v/>
      </c>
      <c r="BK223" s="4" t="str">
        <f t="shared" si="94"/>
        <v/>
      </c>
      <c r="BL223" s="4" t="str">
        <f t="shared" si="94"/>
        <v/>
      </c>
      <c r="BM223" s="4" t="str">
        <f>IF(CL223="○",COUNTIF($AN$17:CL223,"○"),"")</f>
        <v/>
      </c>
      <c r="BN223" s="4" t="str">
        <f>IF(CM223="○",COUNTIF($AO$17:CM223,"○"),"")</f>
        <v/>
      </c>
      <c r="BO223" s="4" t="str">
        <f>IF(CN223="○",COUNTIF($AP$17:CN223,"○"),"")</f>
        <v/>
      </c>
      <c r="BP223" s="4" t="str">
        <f>IF(DI223="○",COUNTIF($AU$17:DI223,"○"),"")</f>
        <v/>
      </c>
      <c r="BQ223" s="77"/>
      <c r="BR223" s="77"/>
      <c r="BS223" s="4"/>
      <c r="BT223" s="10"/>
      <c r="BU223" s="10"/>
      <c r="BV223" s="10"/>
      <c r="BW223" s="10"/>
      <c r="BX223" s="10"/>
      <c r="BY223" s="18"/>
      <c r="BZ223" s="9"/>
      <c r="CA223" s="9"/>
      <c r="CB223" s="10"/>
      <c r="CC223" s="10"/>
      <c r="CD223" s="10"/>
      <c r="CE223" s="10"/>
      <c r="CF223" s="10"/>
    </row>
    <row r="224" spans="1:84" ht="21.95" customHeight="1" thickTop="1" thickBot="1" x14ac:dyDescent="0.2">
      <c r="A224" s="4"/>
      <c r="B224" s="4"/>
      <c r="C224" s="4"/>
      <c r="D224" s="4"/>
      <c r="E224" s="45"/>
      <c r="F224" s="45"/>
      <c r="G224" s="45"/>
      <c r="H224" s="45"/>
      <c r="I224" s="77"/>
      <c r="J224" s="77"/>
      <c r="K224" s="4"/>
      <c r="L224" s="4"/>
      <c r="M224" s="4"/>
      <c r="N224" s="4"/>
      <c r="O224" s="46"/>
      <c r="P224" s="46"/>
      <c r="Q224" s="46"/>
      <c r="R224" s="46"/>
      <c r="S224" s="77"/>
      <c r="T224" s="77"/>
      <c r="U224" s="10"/>
      <c r="V224" s="105">
        <f t="shared" si="87"/>
        <v>8</v>
      </c>
      <c r="W224" s="120" t="str">
        <f>IF('申込一覧表（男子）'!$B$24=0,"",('申込一覧表（男子）'!$B$24))</f>
        <v/>
      </c>
      <c r="X224" s="106" t="str">
        <f t="shared" si="88"/>
        <v/>
      </c>
      <c r="Y224" s="107" t="str">
        <f t="shared" si="89"/>
        <v/>
      </c>
      <c r="Z224" s="107" t="str">
        <f t="shared" si="90"/>
        <v/>
      </c>
      <c r="AA224" s="108">
        <f t="shared" si="86"/>
        <v>0</v>
      </c>
      <c r="AB224" s="164" t="str">
        <f t="shared" si="91"/>
        <v/>
      </c>
      <c r="AC224" s="109" t="str">
        <f t="shared" si="92"/>
        <v/>
      </c>
      <c r="AD224" s="53"/>
      <c r="AE224" s="53"/>
      <c r="AF224" s="53"/>
      <c r="AG224" s="53"/>
      <c r="AH224" s="53"/>
      <c r="AI224" s="53"/>
      <c r="AJ224" s="166"/>
      <c r="AK224" s="53"/>
      <c r="AL224" s="166"/>
      <c r="AM224" s="53"/>
      <c r="AN224" s="8"/>
      <c r="AO224" s="8"/>
      <c r="AP224" s="8"/>
      <c r="AQ224" s="8"/>
      <c r="AR224" s="8"/>
      <c r="AS224" s="8"/>
      <c r="AT224" s="8"/>
      <c r="AU224" s="8"/>
      <c r="AV224" s="10"/>
      <c r="AW224" s="10"/>
      <c r="AX224" s="10"/>
      <c r="AY224" s="4" t="str">
        <f t="shared" si="93"/>
        <v/>
      </c>
      <c r="AZ224" s="4" t="str">
        <f t="shared" si="93"/>
        <v/>
      </c>
      <c r="BA224" s="4" t="str">
        <f t="shared" si="93"/>
        <v/>
      </c>
      <c r="BB224" s="4" t="str">
        <f t="shared" si="93"/>
        <v/>
      </c>
      <c r="BC224" s="4" t="str">
        <f>IF(CD224="○",COUNTIF($AN$17:CD224,"○"),"")</f>
        <v/>
      </c>
      <c r="BD224" s="4" t="str">
        <f>IF(CE224="○",COUNTIF($AO$17:CE224,"○"),"")</f>
        <v/>
      </c>
      <c r="BE224" s="4" t="str">
        <f>IF(CF224="○",COUNTIF($AP$17:CF224,"○"),"")</f>
        <v/>
      </c>
      <c r="BF224" s="4" t="str">
        <f>IF(CK224="○",COUNTIF($AU$17:CK224,"○"),"")</f>
        <v/>
      </c>
      <c r="BG224" s="77"/>
      <c r="BH224" s="77"/>
      <c r="BI224" s="4" t="str">
        <f t="shared" si="94"/>
        <v/>
      </c>
      <c r="BJ224" s="4" t="str">
        <f t="shared" si="94"/>
        <v/>
      </c>
      <c r="BK224" s="4" t="str">
        <f t="shared" si="94"/>
        <v/>
      </c>
      <c r="BL224" s="4" t="str">
        <f t="shared" si="94"/>
        <v/>
      </c>
      <c r="BM224" s="4" t="str">
        <f>IF(CL224="○",COUNTIF($AN$17:CL224,"○"),"")</f>
        <v/>
      </c>
      <c r="BN224" s="4" t="str">
        <f>IF(CM224="○",COUNTIF($AO$17:CM224,"○"),"")</f>
        <v/>
      </c>
      <c r="BO224" s="4" t="str">
        <f>IF(CN224="○",COUNTIF($AP$17:CN224,"○"),"")</f>
        <v/>
      </c>
      <c r="BP224" s="4" t="str">
        <f>IF(DI224="○",COUNTIF($AU$17:DI224,"○"),"")</f>
        <v/>
      </c>
      <c r="BQ224" s="77"/>
      <c r="BR224" s="77"/>
      <c r="BS224" s="4"/>
      <c r="BT224" s="10"/>
      <c r="BU224" s="10"/>
      <c r="BV224" s="24"/>
      <c r="BW224" s="10"/>
      <c r="BX224" s="10"/>
      <c r="BY224" s="18"/>
      <c r="BZ224" s="10"/>
      <c r="CA224" s="10"/>
      <c r="CB224" s="10"/>
      <c r="CC224" s="10"/>
      <c r="CD224" s="10"/>
      <c r="CE224" s="24"/>
      <c r="CF224" s="10"/>
    </row>
    <row r="225" spans="1:84" ht="21.95" customHeight="1" thickTop="1" thickBot="1" x14ac:dyDescent="0.2">
      <c r="A225" s="4"/>
      <c r="B225" s="4"/>
      <c r="C225" s="4"/>
      <c r="D225" s="4"/>
      <c r="E225" s="45"/>
      <c r="F225" s="45"/>
      <c r="G225" s="45"/>
      <c r="H225" s="45"/>
      <c r="I225" s="77"/>
      <c r="J225" s="77"/>
      <c r="K225" s="4"/>
      <c r="L225" s="4"/>
      <c r="M225" s="4"/>
      <c r="N225" s="4"/>
      <c r="O225" s="46"/>
      <c r="P225" s="46"/>
      <c r="Q225" s="46"/>
      <c r="R225" s="46"/>
      <c r="S225" s="77"/>
      <c r="T225" s="77"/>
      <c r="U225" s="10"/>
      <c r="V225" s="105">
        <f t="shared" si="87"/>
        <v>9</v>
      </c>
      <c r="W225" s="120" t="str">
        <f>IF('申込一覧表（男子）'!$B$25=0,"",('申込一覧表（男子）'!$B$25))</f>
        <v/>
      </c>
      <c r="X225" s="106" t="str">
        <f t="shared" si="88"/>
        <v/>
      </c>
      <c r="Y225" s="107" t="str">
        <f t="shared" si="89"/>
        <v/>
      </c>
      <c r="Z225" s="107" t="str">
        <f t="shared" si="90"/>
        <v/>
      </c>
      <c r="AA225" s="108">
        <f t="shared" si="86"/>
        <v>0</v>
      </c>
      <c r="AB225" s="164" t="str">
        <f t="shared" si="91"/>
        <v/>
      </c>
      <c r="AC225" s="109" t="str">
        <f t="shared" si="92"/>
        <v/>
      </c>
      <c r="AD225" s="53"/>
      <c r="AE225" s="53"/>
      <c r="AF225" s="53"/>
      <c r="AG225" s="53"/>
      <c r="AH225" s="53"/>
      <c r="AI225" s="53"/>
      <c r="AJ225" s="166"/>
      <c r="AK225" s="53"/>
      <c r="AL225" s="166"/>
      <c r="AM225" s="53"/>
      <c r="AN225" s="8"/>
      <c r="AO225" s="8"/>
      <c r="AP225" s="8"/>
      <c r="AQ225" s="8"/>
      <c r="AR225" s="8"/>
      <c r="AS225" s="8"/>
      <c r="AT225" s="8"/>
      <c r="AU225" s="8"/>
      <c r="AV225" s="10"/>
      <c r="AW225" s="10"/>
      <c r="AX225" s="10"/>
      <c r="AY225" s="4" t="str">
        <f t="shared" si="93"/>
        <v/>
      </c>
      <c r="AZ225" s="4" t="str">
        <f t="shared" si="93"/>
        <v/>
      </c>
      <c r="BA225" s="4" t="str">
        <f t="shared" si="93"/>
        <v/>
      </c>
      <c r="BB225" s="4" t="str">
        <f t="shared" si="93"/>
        <v/>
      </c>
      <c r="BC225" s="4" t="str">
        <f>IF(CD225="○",COUNTIF($AN$17:CD225,"○"),"")</f>
        <v/>
      </c>
      <c r="BD225" s="4" t="str">
        <f>IF(CE225="○",COUNTIF($AO$17:CE225,"○"),"")</f>
        <v/>
      </c>
      <c r="BE225" s="4" t="str">
        <f>IF(CF225="○",COUNTIF($AP$17:CF225,"○"),"")</f>
        <v/>
      </c>
      <c r="BF225" s="4" t="str">
        <f>IF(CK225="○",COUNTIF($AU$17:CK225,"○"),"")</f>
        <v/>
      </c>
      <c r="BG225" s="77"/>
      <c r="BH225" s="77"/>
      <c r="BI225" s="4" t="str">
        <f t="shared" si="94"/>
        <v/>
      </c>
      <c r="BJ225" s="4" t="str">
        <f t="shared" si="94"/>
        <v/>
      </c>
      <c r="BK225" s="4" t="str">
        <f t="shared" si="94"/>
        <v/>
      </c>
      <c r="BL225" s="4" t="str">
        <f t="shared" si="94"/>
        <v/>
      </c>
      <c r="BM225" s="4" t="str">
        <f>IF(CL225="○",COUNTIF($AN$17:CL225,"○"),"")</f>
        <v/>
      </c>
      <c r="BN225" s="4" t="str">
        <f>IF(CM225="○",COUNTIF($AO$17:CM225,"○"),"")</f>
        <v/>
      </c>
      <c r="BO225" s="4" t="str">
        <f>IF(CN225="○",COUNTIF($AP$17:CN225,"○"),"")</f>
        <v/>
      </c>
      <c r="BP225" s="4" t="str">
        <f>IF(DI225="○",COUNTIF($AU$17:DI225,"○"),"")</f>
        <v/>
      </c>
      <c r="BQ225" s="77"/>
      <c r="BR225" s="77"/>
      <c r="BS225" s="4"/>
      <c r="BT225" s="10"/>
      <c r="BU225" s="10"/>
      <c r="BV225" s="10"/>
      <c r="BW225" s="10"/>
      <c r="BX225" s="10"/>
      <c r="BY225" s="18"/>
      <c r="BZ225" s="10"/>
      <c r="CA225" s="10"/>
      <c r="CB225" s="10"/>
      <c r="CC225" s="10"/>
      <c r="CD225" s="10"/>
      <c r="CE225" s="10"/>
      <c r="CF225" s="10"/>
    </row>
    <row r="226" spans="1:84" ht="21.95" customHeight="1" thickTop="1" thickBot="1" x14ac:dyDescent="0.2">
      <c r="A226" s="4"/>
      <c r="B226" s="4"/>
      <c r="C226" s="4"/>
      <c r="D226" s="4"/>
      <c r="E226" s="45"/>
      <c r="F226" s="45"/>
      <c r="G226" s="45"/>
      <c r="H226" s="45"/>
      <c r="I226" s="77"/>
      <c r="J226" s="77"/>
      <c r="K226" s="4"/>
      <c r="L226" s="4"/>
      <c r="M226" s="4"/>
      <c r="N226" s="4"/>
      <c r="O226" s="46"/>
      <c r="P226" s="46"/>
      <c r="Q226" s="46"/>
      <c r="R226" s="46"/>
      <c r="S226" s="77"/>
      <c r="T226" s="77"/>
      <c r="U226" s="10"/>
      <c r="V226" s="105">
        <f t="shared" si="87"/>
        <v>10</v>
      </c>
      <c r="W226" s="120" t="str">
        <f>IF('申込一覧表（男子）'!$B$26=0,"",('申込一覧表（男子）'!$B$26))</f>
        <v/>
      </c>
      <c r="X226" s="106" t="str">
        <f t="shared" si="88"/>
        <v/>
      </c>
      <c r="Y226" s="107" t="str">
        <f t="shared" si="89"/>
        <v/>
      </c>
      <c r="Z226" s="107" t="str">
        <f t="shared" si="90"/>
        <v/>
      </c>
      <c r="AA226" s="108">
        <f t="shared" si="86"/>
        <v>0</v>
      </c>
      <c r="AB226" s="164" t="str">
        <f t="shared" si="91"/>
        <v/>
      </c>
      <c r="AC226" s="109" t="str">
        <f t="shared" si="92"/>
        <v/>
      </c>
      <c r="AD226" s="53"/>
      <c r="AE226" s="53"/>
      <c r="AF226" s="53"/>
      <c r="AG226" s="53"/>
      <c r="AH226" s="53"/>
      <c r="AI226" s="53"/>
      <c r="AJ226" s="166"/>
      <c r="AK226" s="53"/>
      <c r="AL226" s="166"/>
      <c r="AM226" s="53"/>
      <c r="AN226" s="8"/>
      <c r="AO226" s="8"/>
      <c r="AP226" s="8"/>
      <c r="AQ226" s="8"/>
      <c r="AR226" s="8"/>
      <c r="AS226" s="8"/>
      <c r="AT226" s="8"/>
      <c r="AU226" s="8"/>
      <c r="AV226" s="10"/>
      <c r="AW226" s="10"/>
      <c r="AX226" s="10"/>
      <c r="AY226" s="4" t="str">
        <f t="shared" si="93"/>
        <v/>
      </c>
      <c r="AZ226" s="4" t="str">
        <f t="shared" si="93"/>
        <v/>
      </c>
      <c r="BA226" s="4" t="str">
        <f t="shared" si="93"/>
        <v/>
      </c>
      <c r="BB226" s="4" t="str">
        <f t="shared" si="93"/>
        <v/>
      </c>
      <c r="BC226" s="4" t="str">
        <f>IF(CD226="○",COUNTIF($AN$17:CD226,"○"),"")</f>
        <v/>
      </c>
      <c r="BD226" s="4" t="str">
        <f>IF(CE226="○",COUNTIF($AO$17:CE226,"○"),"")</f>
        <v/>
      </c>
      <c r="BE226" s="4" t="str">
        <f>IF(CF226="○",COUNTIF($AP$17:CF226,"○"),"")</f>
        <v/>
      </c>
      <c r="BF226" s="4" t="str">
        <f>IF(CK226="○",COUNTIF($AU$17:CK226,"○"),"")</f>
        <v/>
      </c>
      <c r="BG226" s="77"/>
      <c r="BH226" s="77"/>
      <c r="BI226" s="4" t="str">
        <f t="shared" si="94"/>
        <v/>
      </c>
      <c r="BJ226" s="4" t="str">
        <f t="shared" si="94"/>
        <v/>
      </c>
      <c r="BK226" s="4" t="str">
        <f t="shared" si="94"/>
        <v/>
      </c>
      <c r="BL226" s="4" t="str">
        <f t="shared" si="94"/>
        <v/>
      </c>
      <c r="BM226" s="4" t="str">
        <f>IF(CL226="○",COUNTIF($AN$17:CL226,"○"),"")</f>
        <v/>
      </c>
      <c r="BN226" s="4" t="str">
        <f>IF(CM226="○",COUNTIF($AO$17:CM226,"○"),"")</f>
        <v/>
      </c>
      <c r="BO226" s="4" t="str">
        <f>IF(CN226="○",COUNTIF($AP$17:CN226,"○"),"")</f>
        <v/>
      </c>
      <c r="BP226" s="4" t="str">
        <f>IF(DI226="○",COUNTIF($AU$17:DI226,"○"),"")</f>
        <v/>
      </c>
      <c r="BQ226" s="77"/>
      <c r="BR226" s="77"/>
      <c r="BS226" s="4"/>
      <c r="BT226" s="10"/>
      <c r="BU226" s="10"/>
      <c r="BV226" s="10"/>
      <c r="BW226" s="10"/>
      <c r="BX226" s="10"/>
      <c r="BY226" s="18"/>
      <c r="BZ226" s="10"/>
      <c r="CA226" s="10"/>
      <c r="CB226" s="10"/>
      <c r="CC226" s="10"/>
      <c r="CD226" s="10"/>
      <c r="CE226" s="10"/>
      <c r="CF226" s="10"/>
    </row>
    <row r="227" spans="1:84" ht="21.95" customHeight="1" thickTop="1" thickBot="1" x14ac:dyDescent="0.2">
      <c r="A227" s="4"/>
      <c r="B227" s="4"/>
      <c r="C227" s="4"/>
      <c r="D227" s="4"/>
      <c r="E227" s="45"/>
      <c r="F227" s="45"/>
      <c r="G227" s="45"/>
      <c r="H227" s="45"/>
      <c r="I227" s="77"/>
      <c r="J227" s="77"/>
      <c r="K227" s="4"/>
      <c r="L227" s="4"/>
      <c r="M227" s="4"/>
      <c r="N227" s="4"/>
      <c r="O227" s="46"/>
      <c r="P227" s="46"/>
      <c r="Q227" s="46"/>
      <c r="R227" s="46"/>
      <c r="S227" s="77"/>
      <c r="T227" s="77"/>
      <c r="U227" s="10"/>
      <c r="V227" s="105">
        <f t="shared" si="87"/>
        <v>11</v>
      </c>
      <c r="W227" s="120" t="str">
        <f>IF('申込一覧表（男子）'!$B$27=0,"",('申込一覧表（男子）'!$B$27))</f>
        <v/>
      </c>
      <c r="X227" s="106" t="str">
        <f t="shared" si="88"/>
        <v/>
      </c>
      <c r="Y227" s="107" t="str">
        <f t="shared" si="89"/>
        <v/>
      </c>
      <c r="Z227" s="107" t="str">
        <f t="shared" si="90"/>
        <v/>
      </c>
      <c r="AA227" s="108">
        <f t="shared" si="86"/>
        <v>0</v>
      </c>
      <c r="AB227" s="164" t="str">
        <f t="shared" si="91"/>
        <v/>
      </c>
      <c r="AC227" s="109" t="str">
        <f t="shared" si="92"/>
        <v/>
      </c>
      <c r="AD227" s="53"/>
      <c r="AE227" s="53"/>
      <c r="AF227" s="53"/>
      <c r="AG227" s="53"/>
      <c r="AH227" s="53"/>
      <c r="AI227" s="53"/>
      <c r="AJ227" s="166"/>
      <c r="AK227" s="53"/>
      <c r="AL227" s="166"/>
      <c r="AM227" s="53"/>
      <c r="AN227" s="8"/>
      <c r="AO227" s="8"/>
      <c r="AP227" s="8"/>
      <c r="AQ227" s="8"/>
      <c r="AR227" s="8"/>
      <c r="AS227" s="8"/>
      <c r="AT227" s="8"/>
      <c r="AU227" s="8"/>
      <c r="AV227" s="10"/>
      <c r="AW227" s="10"/>
      <c r="AX227" s="10"/>
      <c r="AY227" s="4" t="str">
        <f t="shared" si="93"/>
        <v/>
      </c>
      <c r="AZ227" s="4" t="str">
        <f t="shared" si="93"/>
        <v/>
      </c>
      <c r="BA227" s="4" t="str">
        <f t="shared" si="93"/>
        <v/>
      </c>
      <c r="BB227" s="4" t="str">
        <f t="shared" si="93"/>
        <v/>
      </c>
      <c r="BC227" s="4" t="str">
        <f>IF(CD227="○",COUNTIF($AN$17:CD227,"○"),"")</f>
        <v/>
      </c>
      <c r="BD227" s="4" t="str">
        <f>IF(CE227="○",COUNTIF($AO$17:CE227,"○"),"")</f>
        <v/>
      </c>
      <c r="BE227" s="4" t="str">
        <f>IF(CF227="○",COUNTIF($AP$17:CF227,"○"),"")</f>
        <v/>
      </c>
      <c r="BF227" s="4" t="str">
        <f>IF(CK227="○",COUNTIF($AU$17:CK227,"○"),"")</f>
        <v/>
      </c>
      <c r="BG227" s="77"/>
      <c r="BH227" s="77"/>
      <c r="BI227" s="4" t="str">
        <f t="shared" si="94"/>
        <v/>
      </c>
      <c r="BJ227" s="4" t="str">
        <f t="shared" si="94"/>
        <v/>
      </c>
      <c r="BK227" s="4" t="str">
        <f t="shared" si="94"/>
        <v/>
      </c>
      <c r="BL227" s="4" t="str">
        <f t="shared" si="94"/>
        <v/>
      </c>
      <c r="BM227" s="4" t="str">
        <f>IF(CL227="○",COUNTIF($AN$17:CL227,"○"),"")</f>
        <v/>
      </c>
      <c r="BN227" s="4" t="str">
        <f>IF(CM227="○",COUNTIF($AO$17:CM227,"○"),"")</f>
        <v/>
      </c>
      <c r="BO227" s="4" t="str">
        <f>IF(CN227="○",COUNTIF($AP$17:CN227,"○"),"")</f>
        <v/>
      </c>
      <c r="BP227" s="4" t="str">
        <f>IF(DI227="○",COUNTIF($AU$17:DI227,"○"),"")</f>
        <v/>
      </c>
      <c r="BQ227" s="77"/>
      <c r="BR227" s="77"/>
      <c r="BS227" s="4"/>
      <c r="BT227" s="10"/>
      <c r="BU227" s="10"/>
      <c r="BV227" s="10"/>
      <c r="BW227" s="10"/>
      <c r="BX227" s="10"/>
      <c r="BY227" s="18"/>
      <c r="BZ227" s="10"/>
      <c r="CA227" s="10"/>
      <c r="CB227" s="10"/>
      <c r="CC227" s="10"/>
      <c r="CD227" s="10"/>
      <c r="CE227" s="10"/>
      <c r="CF227" s="10"/>
    </row>
    <row r="228" spans="1:84" ht="21.95" customHeight="1" thickTop="1" thickBot="1" x14ac:dyDescent="0.2">
      <c r="A228" s="4"/>
      <c r="B228" s="4"/>
      <c r="C228" s="4"/>
      <c r="D228" s="4"/>
      <c r="E228" s="45"/>
      <c r="F228" s="45"/>
      <c r="G228" s="45"/>
      <c r="H228" s="45"/>
      <c r="I228" s="77"/>
      <c r="J228" s="77"/>
      <c r="K228" s="4"/>
      <c r="L228" s="4"/>
      <c r="M228" s="4"/>
      <c r="N228" s="4"/>
      <c r="O228" s="46"/>
      <c r="P228" s="46"/>
      <c r="Q228" s="46"/>
      <c r="R228" s="46"/>
      <c r="S228" s="77"/>
      <c r="T228" s="77"/>
      <c r="U228" s="10"/>
      <c r="V228" s="105">
        <f t="shared" si="87"/>
        <v>12</v>
      </c>
      <c r="W228" s="120" t="str">
        <f>IF('申込一覧表（男子）'!$B$28=0,"",('申込一覧表（男子）'!$B$28))</f>
        <v/>
      </c>
      <c r="X228" s="106" t="str">
        <f t="shared" si="88"/>
        <v/>
      </c>
      <c r="Y228" s="107" t="str">
        <f t="shared" si="89"/>
        <v/>
      </c>
      <c r="Z228" s="107" t="str">
        <f t="shared" si="90"/>
        <v/>
      </c>
      <c r="AA228" s="108">
        <f t="shared" si="86"/>
        <v>0</v>
      </c>
      <c r="AB228" s="164" t="str">
        <f t="shared" si="91"/>
        <v/>
      </c>
      <c r="AC228" s="109" t="str">
        <f t="shared" si="92"/>
        <v/>
      </c>
      <c r="AD228" s="53"/>
      <c r="AE228" s="53"/>
      <c r="AF228" s="53"/>
      <c r="AG228" s="53"/>
      <c r="AH228" s="53"/>
      <c r="AI228" s="53"/>
      <c r="AJ228" s="166"/>
      <c r="AK228" s="53"/>
      <c r="AL228" s="166"/>
      <c r="AM228" s="53"/>
      <c r="AN228" s="8"/>
      <c r="AO228" s="8"/>
      <c r="AP228" s="8"/>
      <c r="AQ228" s="8"/>
      <c r="AR228" s="8"/>
      <c r="AS228" s="8"/>
      <c r="AT228" s="8"/>
      <c r="AU228" s="8"/>
      <c r="AV228" s="10"/>
      <c r="AW228" s="10"/>
      <c r="AX228" s="10"/>
      <c r="AY228" s="4" t="str">
        <f t="shared" si="93"/>
        <v/>
      </c>
      <c r="AZ228" s="4" t="str">
        <f t="shared" si="93"/>
        <v/>
      </c>
      <c r="BA228" s="4" t="str">
        <f t="shared" si="93"/>
        <v/>
      </c>
      <c r="BB228" s="4" t="str">
        <f t="shared" si="93"/>
        <v/>
      </c>
      <c r="BC228" s="4" t="str">
        <f>IF(CD228="○",COUNTIF($AN$17:CD228,"○"),"")</f>
        <v/>
      </c>
      <c r="BD228" s="4" t="str">
        <f>IF(CE228="○",COUNTIF($AO$17:CE228,"○"),"")</f>
        <v/>
      </c>
      <c r="BE228" s="4" t="str">
        <f>IF(CF228="○",COUNTIF($AP$17:CF228,"○"),"")</f>
        <v/>
      </c>
      <c r="BF228" s="4" t="str">
        <f>IF(CK228="○",COUNTIF($AU$17:CK228,"○"),"")</f>
        <v/>
      </c>
      <c r="BG228" s="77"/>
      <c r="BH228" s="77"/>
      <c r="BI228" s="4" t="str">
        <f t="shared" si="94"/>
        <v/>
      </c>
      <c r="BJ228" s="4" t="str">
        <f t="shared" si="94"/>
        <v/>
      </c>
      <c r="BK228" s="4" t="str">
        <f t="shared" si="94"/>
        <v/>
      </c>
      <c r="BL228" s="4" t="str">
        <f t="shared" si="94"/>
        <v/>
      </c>
      <c r="BM228" s="4" t="str">
        <f>IF(CL228="○",COUNTIF($AN$17:CL228,"○"),"")</f>
        <v/>
      </c>
      <c r="BN228" s="4" t="str">
        <f>IF(CM228="○",COUNTIF($AO$17:CM228,"○"),"")</f>
        <v/>
      </c>
      <c r="BO228" s="4" t="str">
        <f>IF(CN228="○",COUNTIF($AP$17:CN228,"○"),"")</f>
        <v/>
      </c>
      <c r="BP228" s="4" t="str">
        <f>IF(DI228="○",COUNTIF($AU$17:DI228,"○"),"")</f>
        <v/>
      </c>
      <c r="BQ228" s="77"/>
      <c r="BR228" s="77"/>
      <c r="BS228" s="4"/>
      <c r="BT228" s="10"/>
      <c r="BU228" s="10"/>
      <c r="BV228" s="10"/>
      <c r="BW228" s="10"/>
      <c r="BX228" s="10"/>
      <c r="BY228" s="18"/>
      <c r="BZ228" s="10"/>
      <c r="CA228" s="10"/>
      <c r="CB228" s="10"/>
      <c r="CC228" s="10"/>
      <c r="CD228" s="10"/>
      <c r="CE228" s="10"/>
      <c r="CF228" s="10"/>
    </row>
    <row r="229" spans="1:84" ht="21.95" customHeight="1" thickTop="1" thickBot="1" x14ac:dyDescent="0.2">
      <c r="A229" s="4"/>
      <c r="B229" s="4"/>
      <c r="C229" s="4"/>
      <c r="D229" s="4"/>
      <c r="E229" s="45"/>
      <c r="F229" s="45"/>
      <c r="G229" s="45"/>
      <c r="H229" s="45"/>
      <c r="I229" s="77"/>
      <c r="J229" s="77"/>
      <c r="K229" s="4"/>
      <c r="L229" s="4"/>
      <c r="M229" s="4"/>
      <c r="N229" s="4"/>
      <c r="O229" s="46"/>
      <c r="P229" s="46"/>
      <c r="Q229" s="46"/>
      <c r="R229" s="46"/>
      <c r="S229" s="77"/>
      <c r="T229" s="77"/>
      <c r="U229" s="10"/>
      <c r="V229" s="105">
        <f t="shared" si="87"/>
        <v>13</v>
      </c>
      <c r="W229" s="120" t="str">
        <f>IF('申込一覧表（男子）'!$B$29=0,"",('申込一覧表（男子）'!$B$29))</f>
        <v/>
      </c>
      <c r="X229" s="106" t="str">
        <f t="shared" si="88"/>
        <v/>
      </c>
      <c r="Y229" s="107" t="str">
        <f t="shared" si="89"/>
        <v/>
      </c>
      <c r="Z229" s="107" t="str">
        <f t="shared" si="90"/>
        <v/>
      </c>
      <c r="AA229" s="108">
        <f t="shared" si="86"/>
        <v>0</v>
      </c>
      <c r="AB229" s="164" t="str">
        <f t="shared" si="91"/>
        <v/>
      </c>
      <c r="AC229" s="109" t="str">
        <f t="shared" si="92"/>
        <v/>
      </c>
      <c r="AD229" s="53"/>
      <c r="AE229" s="53"/>
      <c r="AF229" s="53"/>
      <c r="AG229" s="53"/>
      <c r="AH229" s="53"/>
      <c r="AI229" s="53"/>
      <c r="AJ229" s="166"/>
      <c r="AK229" s="53"/>
      <c r="AL229" s="166"/>
      <c r="AM229" s="53"/>
      <c r="AN229" s="8"/>
      <c r="AO229" s="8"/>
      <c r="AP229" s="8"/>
      <c r="AQ229" s="8"/>
      <c r="AR229" s="8"/>
      <c r="AS229" s="8"/>
      <c r="AT229" s="8"/>
      <c r="AU229" s="8"/>
      <c r="AV229" s="10"/>
      <c r="AW229" s="10"/>
      <c r="AX229" s="10"/>
      <c r="AY229" s="4" t="str">
        <f t="shared" si="93"/>
        <v/>
      </c>
      <c r="AZ229" s="4" t="str">
        <f t="shared" si="93"/>
        <v/>
      </c>
      <c r="BA229" s="4" t="str">
        <f t="shared" si="93"/>
        <v/>
      </c>
      <c r="BB229" s="4" t="str">
        <f t="shared" si="93"/>
        <v/>
      </c>
      <c r="BC229" s="4" t="str">
        <f>IF(CD229="○",COUNTIF($AN$17:CD229,"○"),"")</f>
        <v/>
      </c>
      <c r="BD229" s="4" t="str">
        <f>IF(CE229="○",COUNTIF($AO$17:CE229,"○"),"")</f>
        <v/>
      </c>
      <c r="BE229" s="4" t="str">
        <f>IF(CF229="○",COUNTIF($AP$17:CF229,"○"),"")</f>
        <v/>
      </c>
      <c r="BF229" s="4" t="str">
        <f>IF(CK229="○",COUNTIF($AU$17:CK229,"○"),"")</f>
        <v/>
      </c>
      <c r="BG229" s="77"/>
      <c r="BH229" s="77"/>
      <c r="BI229" s="4" t="str">
        <f t="shared" si="94"/>
        <v/>
      </c>
      <c r="BJ229" s="4" t="str">
        <f t="shared" si="94"/>
        <v/>
      </c>
      <c r="BK229" s="4" t="str">
        <f t="shared" si="94"/>
        <v/>
      </c>
      <c r="BL229" s="4" t="str">
        <f t="shared" si="94"/>
        <v/>
      </c>
      <c r="BM229" s="4" t="str">
        <f>IF(CL229="○",COUNTIF($AN$17:CL229,"○"),"")</f>
        <v/>
      </c>
      <c r="BN229" s="4" t="str">
        <f>IF(CM229="○",COUNTIF($AO$17:CM229,"○"),"")</f>
        <v/>
      </c>
      <c r="BO229" s="4" t="str">
        <f>IF(CN229="○",COUNTIF($AP$17:CN229,"○"),"")</f>
        <v/>
      </c>
      <c r="BP229" s="4" t="str">
        <f>IF(DI229="○",COUNTIF($AU$17:DI229,"○"),"")</f>
        <v/>
      </c>
      <c r="BQ229" s="77"/>
      <c r="BR229" s="77"/>
      <c r="BS229" s="4"/>
      <c r="BT229" s="10"/>
      <c r="BU229" s="10"/>
      <c r="BV229" s="10"/>
      <c r="BW229" s="10"/>
      <c r="BX229" s="10"/>
      <c r="BY229" s="37"/>
      <c r="BZ229" s="10"/>
      <c r="CA229" s="10"/>
      <c r="CB229" s="10"/>
      <c r="CC229" s="10"/>
      <c r="CD229" s="10"/>
      <c r="CE229" s="10"/>
      <c r="CF229" s="10"/>
    </row>
    <row r="230" spans="1:84" ht="21.95" customHeight="1" thickTop="1" thickBot="1" x14ac:dyDescent="0.2">
      <c r="A230" s="4"/>
      <c r="B230" s="4"/>
      <c r="C230" s="4"/>
      <c r="D230" s="4"/>
      <c r="E230" s="45"/>
      <c r="F230" s="45"/>
      <c r="G230" s="45"/>
      <c r="H230" s="45"/>
      <c r="I230" s="77"/>
      <c r="J230" s="77"/>
      <c r="K230" s="4"/>
      <c r="L230" s="4"/>
      <c r="M230" s="4"/>
      <c r="N230" s="4"/>
      <c r="O230" s="46"/>
      <c r="P230" s="46"/>
      <c r="Q230" s="46"/>
      <c r="R230" s="46"/>
      <c r="S230" s="77"/>
      <c r="T230" s="77"/>
      <c r="U230" s="10"/>
      <c r="V230" s="105">
        <f t="shared" si="87"/>
        <v>14</v>
      </c>
      <c r="W230" s="120" t="str">
        <f>IF('申込一覧表（男子）'!$B$30=0,"",('申込一覧表（男子）'!$B$30))</f>
        <v/>
      </c>
      <c r="X230" s="106" t="str">
        <f t="shared" si="88"/>
        <v/>
      </c>
      <c r="Y230" s="107" t="str">
        <f t="shared" si="89"/>
        <v/>
      </c>
      <c r="Z230" s="107" t="str">
        <f t="shared" si="90"/>
        <v/>
      </c>
      <c r="AA230" s="108">
        <f t="shared" si="86"/>
        <v>0</v>
      </c>
      <c r="AB230" s="164" t="str">
        <f t="shared" si="91"/>
        <v/>
      </c>
      <c r="AC230" s="109" t="str">
        <f t="shared" si="92"/>
        <v/>
      </c>
      <c r="AD230" s="53"/>
      <c r="AE230" s="53"/>
      <c r="AF230" s="53"/>
      <c r="AG230" s="53"/>
      <c r="AH230" s="53"/>
      <c r="AI230" s="53"/>
      <c r="AJ230" s="166"/>
      <c r="AK230" s="53"/>
      <c r="AL230" s="166"/>
      <c r="AM230" s="53"/>
      <c r="AN230" s="8"/>
      <c r="AO230" s="8"/>
      <c r="AP230" s="8"/>
      <c r="AQ230" s="8"/>
      <c r="AR230" s="8"/>
      <c r="AS230" s="8"/>
      <c r="AT230" s="8"/>
      <c r="AU230" s="8"/>
      <c r="AV230" s="10"/>
      <c r="AW230" s="10"/>
      <c r="AX230" s="10"/>
      <c r="AY230" s="4" t="str">
        <f t="shared" si="93"/>
        <v/>
      </c>
      <c r="AZ230" s="4" t="str">
        <f t="shared" si="93"/>
        <v/>
      </c>
      <c r="BA230" s="4" t="str">
        <f t="shared" si="93"/>
        <v/>
      </c>
      <c r="BB230" s="4" t="str">
        <f t="shared" si="93"/>
        <v/>
      </c>
      <c r="BC230" s="4" t="str">
        <f>IF(CD230="○",COUNTIF($AN$17:CD230,"○"),"")</f>
        <v/>
      </c>
      <c r="BD230" s="4" t="str">
        <f>IF(CE230="○",COUNTIF($AO$17:CE230,"○"),"")</f>
        <v/>
      </c>
      <c r="BE230" s="4" t="str">
        <f>IF(CF230="○",COUNTIF($AP$17:CF230,"○"),"")</f>
        <v/>
      </c>
      <c r="BF230" s="4" t="str">
        <f>IF(CK230="○",COUNTIF($AU$17:CK230,"○"),"")</f>
        <v/>
      </c>
      <c r="BG230" s="77"/>
      <c r="BH230" s="77"/>
      <c r="BI230" s="4" t="str">
        <f t="shared" si="94"/>
        <v/>
      </c>
      <c r="BJ230" s="4" t="str">
        <f t="shared" si="94"/>
        <v/>
      </c>
      <c r="BK230" s="4" t="str">
        <f t="shared" si="94"/>
        <v/>
      </c>
      <c r="BL230" s="4" t="str">
        <f t="shared" si="94"/>
        <v/>
      </c>
      <c r="BM230" s="4" t="str">
        <f>IF(CL230="○",COUNTIF($AN$17:CL230,"○"),"")</f>
        <v/>
      </c>
      <c r="BN230" s="4" t="str">
        <f>IF(CM230="○",COUNTIF($AO$17:CM230,"○"),"")</f>
        <v/>
      </c>
      <c r="BO230" s="4" t="str">
        <f>IF(CN230="○",COUNTIF($AP$17:CN230,"○"),"")</f>
        <v/>
      </c>
      <c r="BP230" s="4" t="str">
        <f>IF(DI230="○",COUNTIF($AU$17:DI230,"○"),"")</f>
        <v/>
      </c>
      <c r="BQ230" s="77"/>
      <c r="BR230" s="77"/>
      <c r="BS230" s="4"/>
      <c r="BT230" s="10"/>
      <c r="BU230" s="10"/>
      <c r="BV230" s="10"/>
      <c r="BW230" s="10"/>
      <c r="BX230" s="10"/>
      <c r="BY230" s="18"/>
      <c r="BZ230" s="10"/>
      <c r="CA230" s="10"/>
      <c r="CB230" s="10"/>
      <c r="CC230" s="10"/>
      <c r="CD230" s="10"/>
      <c r="CE230" s="10"/>
      <c r="CF230" s="10"/>
    </row>
    <row r="231" spans="1:84" ht="21.95" customHeight="1" thickTop="1" thickBot="1" x14ac:dyDescent="0.2">
      <c r="A231" s="4"/>
      <c r="B231" s="4"/>
      <c r="C231" s="4"/>
      <c r="D231" s="4"/>
      <c r="E231" s="45"/>
      <c r="F231" s="45"/>
      <c r="G231" s="45"/>
      <c r="H231" s="45"/>
      <c r="I231" s="77"/>
      <c r="J231" s="77"/>
      <c r="K231" s="4"/>
      <c r="L231" s="4"/>
      <c r="M231" s="4"/>
      <c r="N231" s="4"/>
      <c r="O231" s="46"/>
      <c r="P231" s="46"/>
      <c r="Q231" s="46"/>
      <c r="R231" s="46"/>
      <c r="S231" s="77"/>
      <c r="T231" s="77"/>
      <c r="U231" s="10"/>
      <c r="V231" s="105">
        <f t="shared" si="87"/>
        <v>15</v>
      </c>
      <c r="W231" s="120" t="str">
        <f>IF('申込一覧表（男子）'!$B$31=0,"",('申込一覧表（男子）'!$B$31))</f>
        <v/>
      </c>
      <c r="X231" s="106" t="str">
        <f t="shared" si="88"/>
        <v/>
      </c>
      <c r="Y231" s="107" t="str">
        <f t="shared" si="89"/>
        <v/>
      </c>
      <c r="Z231" s="107" t="str">
        <f t="shared" si="90"/>
        <v/>
      </c>
      <c r="AA231" s="108">
        <f t="shared" si="86"/>
        <v>0</v>
      </c>
      <c r="AB231" s="164" t="str">
        <f t="shared" si="91"/>
        <v/>
      </c>
      <c r="AC231" s="109" t="str">
        <f t="shared" si="92"/>
        <v/>
      </c>
      <c r="AD231" s="53"/>
      <c r="AE231" s="53"/>
      <c r="AF231" s="53"/>
      <c r="AG231" s="53"/>
      <c r="AH231" s="53"/>
      <c r="AI231" s="53"/>
      <c r="AJ231" s="166"/>
      <c r="AK231" s="53"/>
      <c r="AL231" s="166"/>
      <c r="AM231" s="53"/>
      <c r="AN231" s="8"/>
      <c r="AO231" s="8"/>
      <c r="AP231" s="8"/>
      <c r="AQ231" s="8"/>
      <c r="AR231" s="8"/>
      <c r="AS231" s="8"/>
      <c r="AT231" s="8"/>
      <c r="AU231" s="8"/>
      <c r="AV231" s="10"/>
      <c r="AW231" s="10"/>
      <c r="AX231" s="10"/>
      <c r="AY231" s="4" t="str">
        <f t="shared" si="93"/>
        <v/>
      </c>
      <c r="AZ231" s="4" t="str">
        <f t="shared" si="93"/>
        <v/>
      </c>
      <c r="BA231" s="4" t="str">
        <f t="shared" si="93"/>
        <v/>
      </c>
      <c r="BB231" s="4" t="str">
        <f t="shared" si="93"/>
        <v/>
      </c>
      <c r="BC231" s="4" t="str">
        <f>IF(CD231="○",COUNTIF($AN$17:CD231,"○"),"")</f>
        <v/>
      </c>
      <c r="BD231" s="4" t="str">
        <f>IF(CE231="○",COUNTIF($AO$17:CE231,"○"),"")</f>
        <v/>
      </c>
      <c r="BE231" s="4" t="str">
        <f>IF(CF231="○",COUNTIF($AP$17:CF231,"○"),"")</f>
        <v/>
      </c>
      <c r="BF231" s="4" t="str">
        <f>IF(CK231="○",COUNTIF($AU$17:CK231,"○"),"")</f>
        <v/>
      </c>
      <c r="BG231" s="77"/>
      <c r="BH231" s="77"/>
      <c r="BI231" s="4" t="str">
        <f t="shared" si="94"/>
        <v/>
      </c>
      <c r="BJ231" s="4" t="str">
        <f t="shared" si="94"/>
        <v/>
      </c>
      <c r="BK231" s="4" t="str">
        <f t="shared" si="94"/>
        <v/>
      </c>
      <c r="BL231" s="4" t="str">
        <f t="shared" si="94"/>
        <v/>
      </c>
      <c r="BM231" s="4" t="str">
        <f>IF(CL231="○",COUNTIF($AN$17:CL231,"○"),"")</f>
        <v/>
      </c>
      <c r="BN231" s="4" t="str">
        <f>IF(CM231="○",COUNTIF($AO$17:CM231,"○"),"")</f>
        <v/>
      </c>
      <c r="BO231" s="4" t="str">
        <f>IF(CN231="○",COUNTIF($AP$17:CN231,"○"),"")</f>
        <v/>
      </c>
      <c r="BP231" s="4" t="str">
        <f>IF(DI231="○",COUNTIF($AU$17:DI231,"○"),"")</f>
        <v/>
      </c>
      <c r="BQ231" s="77"/>
      <c r="BR231" s="77"/>
      <c r="BS231" s="4"/>
      <c r="BT231" s="10"/>
      <c r="BU231" s="10"/>
      <c r="BV231" s="24"/>
      <c r="BW231" s="10"/>
      <c r="BX231" s="10"/>
      <c r="BY231" s="26"/>
      <c r="BZ231" s="4"/>
      <c r="CA231" s="4"/>
      <c r="CB231" s="10"/>
      <c r="CC231" s="10"/>
      <c r="CD231" s="10"/>
      <c r="CE231" s="24"/>
      <c r="CF231" s="10"/>
    </row>
    <row r="232" spans="1:84" ht="21.95" customHeight="1" thickTop="1" thickBot="1" x14ac:dyDescent="0.2">
      <c r="A232" s="4"/>
      <c r="B232" s="4"/>
      <c r="C232" s="4"/>
      <c r="D232" s="4"/>
      <c r="E232" s="45"/>
      <c r="F232" s="45"/>
      <c r="G232" s="45"/>
      <c r="H232" s="45"/>
      <c r="I232" s="77"/>
      <c r="J232" s="77"/>
      <c r="K232" s="4"/>
      <c r="L232" s="4"/>
      <c r="M232" s="4"/>
      <c r="N232" s="4"/>
      <c r="O232" s="46"/>
      <c r="P232" s="46"/>
      <c r="Q232" s="46"/>
      <c r="R232" s="46"/>
      <c r="S232" s="77"/>
      <c r="T232" s="77"/>
      <c r="U232" s="10"/>
      <c r="V232" s="105">
        <f t="shared" si="87"/>
        <v>16</v>
      </c>
      <c r="W232" s="120" t="str">
        <f>IF('申込一覧表（男子）'!$B$32=0,"",('申込一覧表（男子）'!$B$32))</f>
        <v/>
      </c>
      <c r="X232" s="106" t="str">
        <f t="shared" si="88"/>
        <v/>
      </c>
      <c r="Y232" s="107" t="str">
        <f t="shared" si="89"/>
        <v/>
      </c>
      <c r="Z232" s="107" t="str">
        <f t="shared" si="90"/>
        <v/>
      </c>
      <c r="AA232" s="108">
        <f t="shared" si="86"/>
        <v>0</v>
      </c>
      <c r="AB232" s="164" t="str">
        <f t="shared" si="91"/>
        <v/>
      </c>
      <c r="AC232" s="109" t="str">
        <f t="shared" si="92"/>
        <v/>
      </c>
      <c r="AD232" s="53"/>
      <c r="AE232" s="53"/>
      <c r="AF232" s="53"/>
      <c r="AG232" s="53"/>
      <c r="AH232" s="53"/>
      <c r="AI232" s="53"/>
      <c r="AJ232" s="166"/>
      <c r="AK232" s="53"/>
      <c r="AL232" s="166"/>
      <c r="AM232" s="53"/>
      <c r="AN232" s="8"/>
      <c r="AO232" s="8"/>
      <c r="AP232" s="8"/>
      <c r="AQ232" s="8"/>
      <c r="AR232" s="8"/>
      <c r="AS232" s="8"/>
      <c r="AT232" s="8"/>
      <c r="AU232" s="8"/>
      <c r="AV232" s="10"/>
      <c r="AW232" s="10"/>
      <c r="AX232" s="10"/>
      <c r="AY232" s="4" t="str">
        <f t="shared" si="93"/>
        <v/>
      </c>
      <c r="AZ232" s="4" t="str">
        <f t="shared" si="93"/>
        <v/>
      </c>
      <c r="BA232" s="4" t="str">
        <f t="shared" si="93"/>
        <v/>
      </c>
      <c r="BB232" s="4" t="str">
        <f t="shared" si="93"/>
        <v/>
      </c>
      <c r="BC232" s="4" t="str">
        <f>IF(CD232="○",COUNTIF($AN$17:CD232,"○"),"")</f>
        <v/>
      </c>
      <c r="BD232" s="4" t="str">
        <f>IF(CE232="○",COUNTIF($AO$17:CE232,"○"),"")</f>
        <v/>
      </c>
      <c r="BE232" s="4" t="str">
        <f>IF(CF232="○",COUNTIF($AP$17:CF232,"○"),"")</f>
        <v/>
      </c>
      <c r="BF232" s="4" t="str">
        <f>IF(CK232="○",COUNTIF($AU$17:CK232,"○"),"")</f>
        <v/>
      </c>
      <c r="BG232" s="77"/>
      <c r="BH232" s="77"/>
      <c r="BI232" s="4" t="str">
        <f t="shared" si="94"/>
        <v/>
      </c>
      <c r="BJ232" s="4" t="str">
        <f t="shared" si="94"/>
        <v/>
      </c>
      <c r="BK232" s="4" t="str">
        <f t="shared" si="94"/>
        <v/>
      </c>
      <c r="BL232" s="4" t="str">
        <f t="shared" si="94"/>
        <v/>
      </c>
      <c r="BM232" s="4" t="str">
        <f>IF(CL232="○",COUNTIF($AN$17:CL232,"○"),"")</f>
        <v/>
      </c>
      <c r="BN232" s="4" t="str">
        <f>IF(CM232="○",COUNTIF($AO$17:CM232,"○"),"")</f>
        <v/>
      </c>
      <c r="BO232" s="4" t="str">
        <f>IF(CN232="○",COUNTIF($AP$17:CN232,"○"),"")</f>
        <v/>
      </c>
      <c r="BP232" s="4" t="str">
        <f>IF(DI232="○",COUNTIF($AU$17:DI232,"○"),"")</f>
        <v/>
      </c>
      <c r="BQ232" s="77"/>
      <c r="BR232" s="77"/>
      <c r="BS232" s="4"/>
      <c r="BT232" s="10"/>
      <c r="BU232" s="10"/>
      <c r="BV232" s="10"/>
      <c r="BW232" s="10"/>
      <c r="BX232" s="10"/>
      <c r="BY232" s="26"/>
      <c r="BZ232" s="4"/>
      <c r="CA232" s="4"/>
      <c r="CB232" s="10"/>
      <c r="CC232" s="10"/>
      <c r="CD232" s="10"/>
      <c r="CE232" s="10"/>
      <c r="CF232" s="10"/>
    </row>
    <row r="233" spans="1:84" ht="21.95" customHeight="1" thickTop="1" thickBot="1" x14ac:dyDescent="0.2">
      <c r="A233" s="4"/>
      <c r="B233" s="4"/>
      <c r="C233" s="4"/>
      <c r="D233" s="4"/>
      <c r="E233" s="45"/>
      <c r="F233" s="45"/>
      <c r="G233" s="45"/>
      <c r="H233" s="45"/>
      <c r="I233" s="77"/>
      <c r="J233" s="77"/>
      <c r="K233" s="4"/>
      <c r="L233" s="4"/>
      <c r="M233" s="4"/>
      <c r="N233" s="4"/>
      <c r="O233" s="46"/>
      <c r="P233" s="46"/>
      <c r="Q233" s="46"/>
      <c r="R233" s="46"/>
      <c r="S233" s="77"/>
      <c r="T233" s="77"/>
      <c r="U233" s="10"/>
      <c r="V233" s="105">
        <f t="shared" si="87"/>
        <v>17</v>
      </c>
      <c r="W233" s="120" t="str">
        <f>IF('申込一覧表（男子）'!$B$33=0,"",('申込一覧表（男子）'!$B$33))</f>
        <v/>
      </c>
      <c r="X233" s="106" t="str">
        <f t="shared" si="88"/>
        <v/>
      </c>
      <c r="Y233" s="107" t="str">
        <f t="shared" si="89"/>
        <v/>
      </c>
      <c r="Z233" s="107" t="str">
        <f t="shared" si="90"/>
        <v/>
      </c>
      <c r="AA233" s="108">
        <f t="shared" si="86"/>
        <v>0</v>
      </c>
      <c r="AB233" s="164" t="str">
        <f t="shared" si="91"/>
        <v/>
      </c>
      <c r="AC233" s="109" t="str">
        <f t="shared" si="92"/>
        <v/>
      </c>
      <c r="AD233" s="53"/>
      <c r="AE233" s="53"/>
      <c r="AF233" s="53"/>
      <c r="AG233" s="53"/>
      <c r="AH233" s="53"/>
      <c r="AI233" s="53"/>
      <c r="AJ233" s="166"/>
      <c r="AK233" s="53"/>
      <c r="AL233" s="166"/>
      <c r="AM233" s="53"/>
      <c r="AN233" s="8"/>
      <c r="AO233" s="8"/>
      <c r="AP233" s="8"/>
      <c r="AQ233" s="8"/>
      <c r="AR233" s="8"/>
      <c r="AS233" s="8"/>
      <c r="AT233" s="8"/>
      <c r="AU233" s="8"/>
      <c r="AV233" s="10"/>
      <c r="AW233" s="10"/>
      <c r="AX233" s="10"/>
      <c r="AY233" s="4" t="str">
        <f t="shared" si="93"/>
        <v/>
      </c>
      <c r="AZ233" s="4" t="str">
        <f t="shared" si="93"/>
        <v/>
      </c>
      <c r="BA233" s="4" t="str">
        <f t="shared" si="93"/>
        <v/>
      </c>
      <c r="BB233" s="4" t="str">
        <f t="shared" si="93"/>
        <v/>
      </c>
      <c r="BC233" s="4" t="str">
        <f>IF(CD233="○",COUNTIF($AN$17:CD233,"○"),"")</f>
        <v/>
      </c>
      <c r="BD233" s="4" t="str">
        <f>IF(CE233="○",COUNTIF($AO$17:CE233,"○"),"")</f>
        <v/>
      </c>
      <c r="BE233" s="4" t="str">
        <f>IF(CF233="○",COUNTIF($AP$17:CF233,"○"),"")</f>
        <v/>
      </c>
      <c r="BF233" s="4" t="str">
        <f>IF(CK233="○",COUNTIF($AU$17:CK233,"○"),"")</f>
        <v/>
      </c>
      <c r="BG233" s="77"/>
      <c r="BH233" s="77"/>
      <c r="BI233" s="4" t="str">
        <f t="shared" si="94"/>
        <v/>
      </c>
      <c r="BJ233" s="4" t="str">
        <f t="shared" si="94"/>
        <v/>
      </c>
      <c r="BK233" s="4" t="str">
        <f t="shared" si="94"/>
        <v/>
      </c>
      <c r="BL233" s="4" t="str">
        <f t="shared" si="94"/>
        <v/>
      </c>
      <c r="BM233" s="4" t="str">
        <f>IF(CL233="○",COUNTIF($AN$17:CL233,"○"),"")</f>
        <v/>
      </c>
      <c r="BN233" s="4" t="str">
        <f>IF(CM233="○",COUNTIF($AO$17:CM233,"○"),"")</f>
        <v/>
      </c>
      <c r="BO233" s="4" t="str">
        <f>IF(CN233="○",COUNTIF($AP$17:CN233,"○"),"")</f>
        <v/>
      </c>
      <c r="BP233" s="4" t="str">
        <f>IF(DI233="○",COUNTIF($AU$17:DI233,"○"),"")</f>
        <v/>
      </c>
      <c r="BQ233" s="77"/>
      <c r="BR233" s="77"/>
      <c r="BS233" s="4"/>
      <c r="BT233" s="10"/>
      <c r="BU233" s="10"/>
      <c r="BV233" s="10"/>
      <c r="BW233" s="10"/>
      <c r="BX233" s="10"/>
      <c r="BY233" s="26"/>
      <c r="BZ233" s="4"/>
      <c r="CA233" s="4"/>
      <c r="CB233" s="10"/>
      <c r="CC233" s="10"/>
      <c r="CD233" s="10"/>
      <c r="CE233" s="10"/>
      <c r="CF233" s="10"/>
    </row>
    <row r="234" spans="1:84" ht="21.95" customHeight="1" thickTop="1" thickBot="1" x14ac:dyDescent="0.2">
      <c r="A234" s="4"/>
      <c r="B234" s="4"/>
      <c r="C234" s="4"/>
      <c r="D234" s="4"/>
      <c r="E234" s="45"/>
      <c r="F234" s="45"/>
      <c r="G234" s="45"/>
      <c r="H234" s="45"/>
      <c r="I234" s="77"/>
      <c r="J234" s="77"/>
      <c r="K234" s="4"/>
      <c r="L234" s="4"/>
      <c r="M234" s="4"/>
      <c r="N234" s="4"/>
      <c r="O234" s="46"/>
      <c r="P234" s="46"/>
      <c r="Q234" s="46"/>
      <c r="R234" s="46"/>
      <c r="S234" s="77"/>
      <c r="T234" s="77"/>
      <c r="U234" s="10"/>
      <c r="V234" s="105">
        <f t="shared" si="87"/>
        <v>18</v>
      </c>
      <c r="W234" s="120" t="str">
        <f>IF('申込一覧表（男子）'!$B$34=0,"",('申込一覧表（男子）'!$B$34))</f>
        <v/>
      </c>
      <c r="X234" s="106" t="str">
        <f t="shared" si="88"/>
        <v/>
      </c>
      <c r="Y234" s="107" t="str">
        <f t="shared" si="89"/>
        <v/>
      </c>
      <c r="Z234" s="107" t="str">
        <f t="shared" si="90"/>
        <v/>
      </c>
      <c r="AA234" s="108">
        <f t="shared" si="86"/>
        <v>0</v>
      </c>
      <c r="AB234" s="164" t="str">
        <f t="shared" si="91"/>
        <v/>
      </c>
      <c r="AC234" s="109" t="str">
        <f t="shared" si="92"/>
        <v/>
      </c>
      <c r="AD234" s="53"/>
      <c r="AE234" s="53"/>
      <c r="AF234" s="53"/>
      <c r="AG234" s="53"/>
      <c r="AH234" s="53"/>
      <c r="AI234" s="53"/>
      <c r="AJ234" s="166"/>
      <c r="AK234" s="53"/>
      <c r="AL234" s="166"/>
      <c r="AM234" s="53"/>
      <c r="AN234" s="8"/>
      <c r="AO234" s="8"/>
      <c r="AP234" s="8"/>
      <c r="AQ234" s="8"/>
      <c r="AR234" s="8"/>
      <c r="AS234" s="8"/>
      <c r="AT234" s="8"/>
      <c r="AU234" s="8"/>
      <c r="AV234" s="10"/>
      <c r="AW234" s="10"/>
      <c r="AX234" s="10"/>
      <c r="AY234" s="4" t="str">
        <f t="shared" si="93"/>
        <v/>
      </c>
      <c r="AZ234" s="4" t="str">
        <f t="shared" si="93"/>
        <v/>
      </c>
      <c r="BA234" s="4" t="str">
        <f t="shared" si="93"/>
        <v/>
      </c>
      <c r="BB234" s="4" t="str">
        <f t="shared" si="93"/>
        <v/>
      </c>
      <c r="BC234" s="4" t="str">
        <f>IF(CD234="○",COUNTIF($AN$17:CD234,"○"),"")</f>
        <v/>
      </c>
      <c r="BD234" s="4" t="str">
        <f>IF(CE234="○",COUNTIF($AO$17:CE234,"○"),"")</f>
        <v/>
      </c>
      <c r="BE234" s="4" t="str">
        <f>IF(CF234="○",COUNTIF($AP$17:CF234,"○"),"")</f>
        <v/>
      </c>
      <c r="BF234" s="4" t="str">
        <f>IF(CK234="○",COUNTIF($AU$17:CK234,"○"),"")</f>
        <v/>
      </c>
      <c r="BG234" s="77"/>
      <c r="BH234" s="77"/>
      <c r="BI234" s="4" t="str">
        <f t="shared" si="94"/>
        <v/>
      </c>
      <c r="BJ234" s="4" t="str">
        <f t="shared" si="94"/>
        <v/>
      </c>
      <c r="BK234" s="4" t="str">
        <f t="shared" si="94"/>
        <v/>
      </c>
      <c r="BL234" s="4" t="str">
        <f t="shared" si="94"/>
        <v/>
      </c>
      <c r="BM234" s="4" t="str">
        <f>IF(CL234="○",COUNTIF($AN$17:CL234,"○"),"")</f>
        <v/>
      </c>
      <c r="BN234" s="4" t="str">
        <f>IF(CM234="○",COUNTIF($AO$17:CM234,"○"),"")</f>
        <v/>
      </c>
      <c r="BO234" s="4" t="str">
        <f>IF(CN234="○",COUNTIF($AP$17:CN234,"○"),"")</f>
        <v/>
      </c>
      <c r="BP234" s="4" t="str">
        <f>IF(DI234="○",COUNTIF($AU$17:DI234,"○"),"")</f>
        <v/>
      </c>
      <c r="BQ234" s="77"/>
      <c r="BR234" s="77"/>
      <c r="BS234" s="4"/>
      <c r="BT234" s="10"/>
      <c r="BU234" s="10"/>
      <c r="BV234" s="10"/>
      <c r="BW234" s="10"/>
      <c r="BX234" s="10"/>
      <c r="BY234" s="26"/>
      <c r="BZ234" s="4"/>
      <c r="CA234" s="4"/>
      <c r="CB234" s="10"/>
      <c r="CC234" s="10"/>
      <c r="CD234" s="10"/>
      <c r="CE234" s="10"/>
      <c r="CF234" s="10"/>
    </row>
    <row r="235" spans="1:84" ht="21.95" customHeight="1" thickTop="1" thickBot="1" x14ac:dyDescent="0.2">
      <c r="A235" s="4"/>
      <c r="B235" s="4"/>
      <c r="C235" s="4"/>
      <c r="D235" s="4"/>
      <c r="E235" s="45"/>
      <c r="F235" s="45"/>
      <c r="G235" s="45"/>
      <c r="H235" s="45"/>
      <c r="I235" s="77"/>
      <c r="J235" s="77"/>
      <c r="K235" s="4"/>
      <c r="L235" s="4"/>
      <c r="M235" s="4"/>
      <c r="N235" s="4"/>
      <c r="O235" s="46"/>
      <c r="P235" s="46"/>
      <c r="Q235" s="46"/>
      <c r="R235" s="46"/>
      <c r="S235" s="77"/>
      <c r="T235" s="77"/>
      <c r="U235" s="10"/>
      <c r="V235" s="105">
        <f t="shared" si="87"/>
        <v>19</v>
      </c>
      <c r="W235" s="120" t="str">
        <f>IF('申込一覧表（男子）'!$B$35=0,"",('申込一覧表（男子）'!$B$35))</f>
        <v/>
      </c>
      <c r="X235" s="106" t="str">
        <f t="shared" si="88"/>
        <v/>
      </c>
      <c r="Y235" s="107" t="str">
        <f t="shared" si="89"/>
        <v/>
      </c>
      <c r="Z235" s="107" t="str">
        <f t="shared" si="90"/>
        <v/>
      </c>
      <c r="AA235" s="108">
        <f t="shared" si="86"/>
        <v>0</v>
      </c>
      <c r="AB235" s="164" t="str">
        <f t="shared" si="91"/>
        <v/>
      </c>
      <c r="AC235" s="109" t="str">
        <f t="shared" si="92"/>
        <v/>
      </c>
      <c r="AD235" s="53"/>
      <c r="AE235" s="53"/>
      <c r="AF235" s="53"/>
      <c r="AG235" s="53"/>
      <c r="AH235" s="53"/>
      <c r="AI235" s="53"/>
      <c r="AJ235" s="166"/>
      <c r="AK235" s="53"/>
      <c r="AL235" s="166"/>
      <c r="AM235" s="53"/>
      <c r="AN235" s="8"/>
      <c r="AO235" s="8"/>
      <c r="AP235" s="8"/>
      <c r="AQ235" s="8"/>
      <c r="AR235" s="8"/>
      <c r="AS235" s="8"/>
      <c r="AT235" s="8"/>
      <c r="AU235" s="8"/>
      <c r="AV235" s="10"/>
      <c r="AW235" s="10"/>
      <c r="AX235" s="10"/>
      <c r="AY235" s="4" t="str">
        <f t="shared" si="93"/>
        <v/>
      </c>
      <c r="AZ235" s="4" t="str">
        <f t="shared" si="93"/>
        <v/>
      </c>
      <c r="BA235" s="4" t="str">
        <f t="shared" si="93"/>
        <v/>
      </c>
      <c r="BB235" s="4" t="str">
        <f t="shared" si="93"/>
        <v/>
      </c>
      <c r="BC235" s="4" t="str">
        <f>IF(CD235="○",COUNTIF($AN$17:CD235,"○"),"")</f>
        <v/>
      </c>
      <c r="BD235" s="4" t="str">
        <f>IF(CE235="○",COUNTIF($AO$17:CE235,"○"),"")</f>
        <v/>
      </c>
      <c r="BE235" s="4" t="str">
        <f>IF(CF235="○",COUNTIF($AP$17:CF235,"○"),"")</f>
        <v/>
      </c>
      <c r="BF235" s="4" t="str">
        <f>IF(CK235="○",COUNTIF($AU$17:CK235,"○"),"")</f>
        <v/>
      </c>
      <c r="BG235" s="77"/>
      <c r="BH235" s="77"/>
      <c r="BI235" s="4" t="str">
        <f t="shared" si="94"/>
        <v/>
      </c>
      <c r="BJ235" s="4" t="str">
        <f t="shared" si="94"/>
        <v/>
      </c>
      <c r="BK235" s="4" t="str">
        <f t="shared" si="94"/>
        <v/>
      </c>
      <c r="BL235" s="4" t="str">
        <f t="shared" si="94"/>
        <v/>
      </c>
      <c r="BM235" s="4" t="str">
        <f>IF(CL235="○",COUNTIF($AN$17:CL235,"○"),"")</f>
        <v/>
      </c>
      <c r="BN235" s="4" t="str">
        <f>IF(CM235="○",COUNTIF($AO$17:CM235,"○"),"")</f>
        <v/>
      </c>
      <c r="BO235" s="4" t="str">
        <f>IF(CN235="○",COUNTIF($AP$17:CN235,"○"),"")</f>
        <v/>
      </c>
      <c r="BP235" s="4" t="str">
        <f>IF(DI235="○",COUNTIF($AU$17:DI235,"○"),"")</f>
        <v/>
      </c>
      <c r="BQ235" s="77"/>
      <c r="BR235" s="77"/>
      <c r="BS235" s="10"/>
      <c r="BT235" s="10"/>
      <c r="BU235" s="10"/>
      <c r="BV235" s="10"/>
      <c r="BW235" s="10"/>
      <c r="BX235" s="10"/>
      <c r="BY235" s="26"/>
      <c r="BZ235" s="4"/>
      <c r="CA235" s="4"/>
      <c r="CB235" s="10"/>
      <c r="CC235" s="10"/>
      <c r="CD235" s="10"/>
      <c r="CE235" s="10"/>
      <c r="CF235" s="10"/>
    </row>
    <row r="236" spans="1:84" ht="21.95" customHeight="1" thickTop="1" thickBot="1" x14ac:dyDescent="0.2">
      <c r="A236" s="4"/>
      <c r="B236" s="4"/>
      <c r="C236" s="4"/>
      <c r="D236" s="4"/>
      <c r="E236" s="45"/>
      <c r="F236" s="45"/>
      <c r="G236" s="45"/>
      <c r="H236" s="45"/>
      <c r="I236" s="77"/>
      <c r="J236" s="77"/>
      <c r="K236" s="4"/>
      <c r="L236" s="4"/>
      <c r="M236" s="4"/>
      <c r="N236" s="4"/>
      <c r="O236" s="46"/>
      <c r="P236" s="46"/>
      <c r="Q236" s="46"/>
      <c r="R236" s="46"/>
      <c r="S236" s="77"/>
      <c r="T236" s="77"/>
      <c r="U236" s="10"/>
      <c r="V236" s="105">
        <f t="shared" si="87"/>
        <v>20</v>
      </c>
      <c r="W236" s="120" t="str">
        <f>IF('申込一覧表（男子）'!$B$36=0,"",('申込一覧表（男子）'!$B$36))</f>
        <v/>
      </c>
      <c r="X236" s="106" t="str">
        <f t="shared" si="88"/>
        <v/>
      </c>
      <c r="Y236" s="107" t="str">
        <f t="shared" si="89"/>
        <v/>
      </c>
      <c r="Z236" s="107" t="str">
        <f t="shared" si="90"/>
        <v/>
      </c>
      <c r="AA236" s="108">
        <f t="shared" si="86"/>
        <v>0</v>
      </c>
      <c r="AB236" s="164" t="str">
        <f t="shared" si="91"/>
        <v/>
      </c>
      <c r="AC236" s="109" t="str">
        <f t="shared" si="92"/>
        <v/>
      </c>
      <c r="AD236" s="53"/>
      <c r="AE236" s="53"/>
      <c r="AF236" s="53"/>
      <c r="AG236" s="53"/>
      <c r="AH236" s="53"/>
      <c r="AI236" s="53"/>
      <c r="AJ236" s="166"/>
      <c r="AK236" s="53"/>
      <c r="AL236" s="166"/>
      <c r="AM236" s="53"/>
      <c r="AN236" s="8"/>
      <c r="AO236" s="8"/>
      <c r="AP236" s="8"/>
      <c r="AQ236" s="8"/>
      <c r="AR236" s="8"/>
      <c r="AS236" s="8"/>
      <c r="AT236" s="8"/>
      <c r="AU236" s="8"/>
      <c r="AV236" s="10"/>
      <c r="AW236" s="10"/>
      <c r="AX236" s="10"/>
      <c r="AY236" s="4" t="str">
        <f t="shared" si="93"/>
        <v/>
      </c>
      <c r="AZ236" s="4" t="str">
        <f t="shared" si="93"/>
        <v/>
      </c>
      <c r="BA236" s="4" t="str">
        <f t="shared" si="93"/>
        <v/>
      </c>
      <c r="BB236" s="4" t="str">
        <f t="shared" si="93"/>
        <v/>
      </c>
      <c r="BC236" s="4" t="str">
        <f>IF(CD236="○",COUNTIF($AN$17:CD236,"○"),"")</f>
        <v/>
      </c>
      <c r="BD236" s="4" t="str">
        <f>IF(CE236="○",COUNTIF($AO$17:CE236,"○"),"")</f>
        <v/>
      </c>
      <c r="BE236" s="4" t="str">
        <f>IF(CF236="○",COUNTIF($AP$17:CF236,"○"),"")</f>
        <v/>
      </c>
      <c r="BF236" s="4" t="str">
        <f>IF(CK236="○",COUNTIF($AU$17:CK236,"○"),"")</f>
        <v/>
      </c>
      <c r="BG236" s="77"/>
      <c r="BH236" s="77"/>
      <c r="BI236" s="4" t="str">
        <f t="shared" si="94"/>
        <v/>
      </c>
      <c r="BJ236" s="4" t="str">
        <f t="shared" si="94"/>
        <v/>
      </c>
      <c r="BK236" s="4" t="str">
        <f t="shared" si="94"/>
        <v/>
      </c>
      <c r="BL236" s="4" t="str">
        <f t="shared" si="94"/>
        <v/>
      </c>
      <c r="BM236" s="4" t="str">
        <f>IF(CL236="○",COUNTIF($AN$17:CL236,"○"),"")</f>
        <v/>
      </c>
      <c r="BN236" s="4" t="str">
        <f>IF(CM236="○",COUNTIF($AO$17:CM236,"○"),"")</f>
        <v/>
      </c>
      <c r="BO236" s="4" t="str">
        <f>IF(CN236="○",COUNTIF($AP$17:CN236,"○"),"")</f>
        <v/>
      </c>
      <c r="BP236" s="4" t="str">
        <f>IF(DI236="○",COUNTIF($AU$17:DI236,"○"),"")</f>
        <v/>
      </c>
      <c r="BQ236" s="77"/>
      <c r="BR236" s="77"/>
      <c r="BS236" s="10"/>
      <c r="BT236" s="10"/>
      <c r="BU236" s="10"/>
      <c r="BV236" s="10"/>
      <c r="BW236" s="10"/>
      <c r="BX236" s="10"/>
      <c r="BY236" s="26"/>
      <c r="BZ236" s="4"/>
      <c r="CA236" s="4"/>
      <c r="CB236" s="10"/>
      <c r="CC236" s="10"/>
      <c r="CD236" s="10"/>
      <c r="CE236" s="10"/>
      <c r="CF236" s="10"/>
    </row>
    <row r="237" spans="1:84" ht="21.95" customHeight="1" thickTop="1" thickBot="1" x14ac:dyDescent="0.2">
      <c r="A237" s="4"/>
      <c r="B237" s="4"/>
      <c r="C237" s="4"/>
      <c r="D237" s="4"/>
      <c r="E237" s="45"/>
      <c r="F237" s="45"/>
      <c r="G237" s="45"/>
      <c r="H237" s="45"/>
      <c r="I237" s="77"/>
      <c r="J237" s="77"/>
      <c r="K237" s="4"/>
      <c r="L237" s="4"/>
      <c r="M237" s="4"/>
      <c r="N237" s="4"/>
      <c r="O237" s="46"/>
      <c r="P237" s="46"/>
      <c r="Q237" s="46"/>
      <c r="R237" s="46"/>
      <c r="S237" s="77"/>
      <c r="T237" s="77"/>
      <c r="U237" s="10"/>
      <c r="V237" s="105">
        <f t="shared" si="87"/>
        <v>21</v>
      </c>
      <c r="W237" s="120" t="str">
        <f>IF('申込一覧表（男子）'!$B$37=0,"",('申込一覧表（男子）'!$B$37))</f>
        <v/>
      </c>
      <c r="X237" s="106" t="str">
        <f t="shared" si="88"/>
        <v/>
      </c>
      <c r="Y237" s="107" t="str">
        <f t="shared" si="89"/>
        <v/>
      </c>
      <c r="Z237" s="107" t="str">
        <f t="shared" si="90"/>
        <v/>
      </c>
      <c r="AA237" s="108">
        <f t="shared" si="86"/>
        <v>0</v>
      </c>
      <c r="AB237" s="164" t="str">
        <f t="shared" si="91"/>
        <v/>
      </c>
      <c r="AC237" s="109" t="str">
        <f t="shared" si="92"/>
        <v/>
      </c>
      <c r="AD237" s="53"/>
      <c r="AE237" s="53"/>
      <c r="AF237" s="53"/>
      <c r="AG237" s="53"/>
      <c r="AH237" s="53"/>
      <c r="AI237" s="53"/>
      <c r="AJ237" s="166"/>
      <c r="AK237" s="53"/>
      <c r="AL237" s="166"/>
      <c r="AM237" s="53"/>
      <c r="AN237" s="8"/>
      <c r="AO237" s="8"/>
      <c r="AP237" s="8"/>
      <c r="AQ237" s="8"/>
      <c r="AR237" s="8"/>
      <c r="AS237" s="8"/>
      <c r="AT237" s="8"/>
      <c r="AU237" s="8"/>
      <c r="AV237" s="10"/>
      <c r="AW237" s="10"/>
      <c r="AX237" s="10"/>
      <c r="AY237" s="4" t="str">
        <f t="shared" si="93"/>
        <v/>
      </c>
      <c r="AZ237" s="4" t="str">
        <f t="shared" si="93"/>
        <v/>
      </c>
      <c r="BA237" s="4" t="str">
        <f t="shared" si="93"/>
        <v/>
      </c>
      <c r="BB237" s="4" t="str">
        <f t="shared" si="93"/>
        <v/>
      </c>
      <c r="BC237" s="4" t="str">
        <f>IF(CD237="○",COUNTIF($AN$17:CD237,"○"),"")</f>
        <v/>
      </c>
      <c r="BD237" s="4" t="str">
        <f>IF(CE237="○",COUNTIF($AO$17:CE237,"○"),"")</f>
        <v/>
      </c>
      <c r="BE237" s="4" t="str">
        <f>IF(CF237="○",COUNTIF($AP$17:CF237,"○"),"")</f>
        <v/>
      </c>
      <c r="BF237" s="4" t="str">
        <f>IF(CK237="○",COUNTIF($AU$17:CK237,"○"),"")</f>
        <v/>
      </c>
      <c r="BG237" s="77"/>
      <c r="BH237" s="77"/>
      <c r="BI237" s="4" t="str">
        <f t="shared" si="94"/>
        <v/>
      </c>
      <c r="BJ237" s="4" t="str">
        <f t="shared" si="94"/>
        <v/>
      </c>
      <c r="BK237" s="4" t="str">
        <f t="shared" si="94"/>
        <v/>
      </c>
      <c r="BL237" s="4" t="str">
        <f t="shared" si="94"/>
        <v/>
      </c>
      <c r="BM237" s="4" t="str">
        <f>IF(CL237="○",COUNTIF($AN$17:CL237,"○"),"")</f>
        <v/>
      </c>
      <c r="BN237" s="4" t="str">
        <f>IF(CM237="○",COUNTIF($AO$17:CM237,"○"),"")</f>
        <v/>
      </c>
      <c r="BO237" s="4" t="str">
        <f>IF(CN237="○",COUNTIF($AP$17:CN237,"○"),"")</f>
        <v/>
      </c>
      <c r="BP237" s="4" t="str">
        <f>IF(DI237="○",COUNTIF($AU$17:DI237,"○"),"")</f>
        <v/>
      </c>
      <c r="BQ237" s="77"/>
      <c r="BR237" s="77"/>
      <c r="BS237" s="4"/>
      <c r="BT237" s="10"/>
      <c r="BU237" s="10"/>
      <c r="BV237" s="10"/>
      <c r="BW237" s="10"/>
      <c r="BX237" s="10"/>
      <c r="BY237" s="18"/>
      <c r="BZ237" s="10"/>
      <c r="CA237" s="10"/>
      <c r="CB237" s="10"/>
      <c r="CC237" s="10"/>
      <c r="CD237" s="10"/>
      <c r="CE237" s="10"/>
      <c r="CF237" s="10"/>
    </row>
    <row r="238" spans="1:84" ht="21.95" customHeight="1" thickTop="1" thickBot="1" x14ac:dyDescent="0.2">
      <c r="A238" s="4"/>
      <c r="B238" s="4"/>
      <c r="C238" s="4"/>
      <c r="D238" s="4"/>
      <c r="E238" s="45"/>
      <c r="F238" s="45"/>
      <c r="G238" s="45"/>
      <c r="H238" s="45"/>
      <c r="I238" s="77"/>
      <c r="J238" s="77"/>
      <c r="K238" s="4"/>
      <c r="L238" s="4"/>
      <c r="M238" s="4"/>
      <c r="N238" s="4"/>
      <c r="O238" s="46"/>
      <c r="P238" s="46"/>
      <c r="Q238" s="46"/>
      <c r="R238" s="46"/>
      <c r="S238" s="77"/>
      <c r="T238" s="77"/>
      <c r="U238" s="10"/>
      <c r="V238" s="105">
        <f t="shared" si="87"/>
        <v>22</v>
      </c>
      <c r="W238" s="120" t="str">
        <f>IF('申込一覧表（男子）'!$B$38=0,"",('申込一覧表（男子）'!$B$38))</f>
        <v/>
      </c>
      <c r="X238" s="106" t="str">
        <f t="shared" si="88"/>
        <v/>
      </c>
      <c r="Y238" s="107" t="str">
        <f t="shared" si="89"/>
        <v/>
      </c>
      <c r="Z238" s="107" t="str">
        <f t="shared" si="90"/>
        <v/>
      </c>
      <c r="AA238" s="108">
        <f t="shared" si="86"/>
        <v>0</v>
      </c>
      <c r="AB238" s="164" t="str">
        <f t="shared" si="91"/>
        <v/>
      </c>
      <c r="AC238" s="109" t="str">
        <f t="shared" si="92"/>
        <v/>
      </c>
      <c r="AD238" s="53"/>
      <c r="AE238" s="53"/>
      <c r="AF238" s="53"/>
      <c r="AG238" s="53"/>
      <c r="AH238" s="53"/>
      <c r="AI238" s="53"/>
      <c r="AJ238" s="166"/>
      <c r="AK238" s="53"/>
      <c r="AL238" s="166"/>
      <c r="AM238" s="53"/>
      <c r="AN238" s="8"/>
      <c r="AO238" s="8"/>
      <c r="AP238" s="8"/>
      <c r="AQ238" s="8"/>
      <c r="AR238" s="8"/>
      <c r="AS238" s="8"/>
      <c r="AT238" s="8"/>
      <c r="AU238" s="8"/>
      <c r="AV238" s="10"/>
      <c r="AW238" s="10"/>
      <c r="AX238" s="10"/>
      <c r="AY238" s="4" t="str">
        <f t="shared" si="93"/>
        <v/>
      </c>
      <c r="AZ238" s="4" t="str">
        <f t="shared" si="93"/>
        <v/>
      </c>
      <c r="BA238" s="4" t="str">
        <f t="shared" si="93"/>
        <v/>
      </c>
      <c r="BB238" s="4" t="str">
        <f t="shared" si="93"/>
        <v/>
      </c>
      <c r="BC238" s="4" t="str">
        <f>IF(CD238="○",COUNTIF($AN$17:CD238,"○"),"")</f>
        <v/>
      </c>
      <c r="BD238" s="4" t="str">
        <f>IF(CE238="○",COUNTIF($AO$17:CE238,"○"),"")</f>
        <v/>
      </c>
      <c r="BE238" s="4" t="str">
        <f>IF(CF238="○",COUNTIF($AP$17:CF238,"○"),"")</f>
        <v/>
      </c>
      <c r="BF238" s="4" t="str">
        <f>IF(CK238="○",COUNTIF($AU$17:CK238,"○"),"")</f>
        <v/>
      </c>
      <c r="BG238" s="77"/>
      <c r="BH238" s="77"/>
      <c r="BI238" s="4" t="str">
        <f t="shared" si="94"/>
        <v/>
      </c>
      <c r="BJ238" s="4" t="str">
        <f t="shared" si="94"/>
        <v/>
      </c>
      <c r="BK238" s="4" t="str">
        <f t="shared" si="94"/>
        <v/>
      </c>
      <c r="BL238" s="4" t="str">
        <f t="shared" si="94"/>
        <v/>
      </c>
      <c r="BM238" s="4" t="str">
        <f>IF(CL238="○",COUNTIF($AN$17:CL238,"○"),"")</f>
        <v/>
      </c>
      <c r="BN238" s="4" t="str">
        <f>IF(CM238="○",COUNTIF($AO$17:CM238,"○"),"")</f>
        <v/>
      </c>
      <c r="BO238" s="4" t="str">
        <f>IF(CN238="○",COUNTIF($AP$17:CN238,"○"),"")</f>
        <v/>
      </c>
      <c r="BP238" s="4" t="str">
        <f>IF(DI238="○",COUNTIF($AU$17:DI238,"○"),"")</f>
        <v/>
      </c>
      <c r="BQ238" s="77"/>
      <c r="BR238" s="77"/>
      <c r="BS238" s="4"/>
      <c r="BT238" s="10"/>
      <c r="BU238" s="10"/>
      <c r="BV238" s="10"/>
      <c r="BW238" s="10"/>
      <c r="BX238" s="10"/>
      <c r="BY238" s="18"/>
      <c r="BZ238" s="10"/>
      <c r="CA238" s="10"/>
      <c r="CB238" s="10"/>
      <c r="CC238" s="10"/>
      <c r="CD238" s="10"/>
      <c r="CE238" s="10"/>
      <c r="CF238" s="10"/>
    </row>
    <row r="239" spans="1:84" ht="21.95" customHeight="1" thickTop="1" thickBot="1" x14ac:dyDescent="0.2">
      <c r="A239" s="4"/>
      <c r="B239" s="4"/>
      <c r="C239" s="4"/>
      <c r="D239" s="4"/>
      <c r="E239" s="45"/>
      <c r="F239" s="45"/>
      <c r="G239" s="45"/>
      <c r="H239" s="45"/>
      <c r="I239" s="77"/>
      <c r="J239" s="77"/>
      <c r="K239" s="4"/>
      <c r="L239" s="4"/>
      <c r="M239" s="4"/>
      <c r="N239" s="4"/>
      <c r="O239" s="46"/>
      <c r="P239" s="46"/>
      <c r="Q239" s="46"/>
      <c r="R239" s="46"/>
      <c r="S239" s="77"/>
      <c r="T239" s="77"/>
      <c r="U239" s="10"/>
      <c r="V239" s="105">
        <f t="shared" si="87"/>
        <v>23</v>
      </c>
      <c r="W239" s="120" t="str">
        <f>IF('申込一覧表（男子）'!$B$39=0,"",('申込一覧表（男子）'!$B$39))</f>
        <v/>
      </c>
      <c r="X239" s="106" t="str">
        <f t="shared" si="88"/>
        <v/>
      </c>
      <c r="Y239" s="107" t="str">
        <f t="shared" si="89"/>
        <v/>
      </c>
      <c r="Z239" s="107" t="str">
        <f t="shared" si="90"/>
        <v/>
      </c>
      <c r="AA239" s="108">
        <f t="shared" si="86"/>
        <v>0</v>
      </c>
      <c r="AB239" s="164" t="str">
        <f t="shared" si="91"/>
        <v/>
      </c>
      <c r="AC239" s="109" t="str">
        <f t="shared" si="92"/>
        <v/>
      </c>
      <c r="AD239" s="53"/>
      <c r="AE239" s="53"/>
      <c r="AF239" s="53"/>
      <c r="AG239" s="53"/>
      <c r="AH239" s="53"/>
      <c r="AI239" s="53"/>
      <c r="AJ239" s="166"/>
      <c r="AK239" s="53"/>
      <c r="AL239" s="166"/>
      <c r="AM239" s="53"/>
      <c r="AN239" s="8"/>
      <c r="AO239" s="8"/>
      <c r="AP239" s="8"/>
      <c r="AQ239" s="8"/>
      <c r="AR239" s="8"/>
      <c r="AS239" s="8"/>
      <c r="AT239" s="8"/>
      <c r="AU239" s="8"/>
      <c r="AV239" s="10"/>
      <c r="AW239" s="10"/>
      <c r="AX239" s="10"/>
      <c r="AY239" s="4" t="str">
        <f t="shared" si="93"/>
        <v/>
      </c>
      <c r="AZ239" s="4" t="str">
        <f t="shared" si="93"/>
        <v/>
      </c>
      <c r="BA239" s="4" t="str">
        <f t="shared" si="93"/>
        <v/>
      </c>
      <c r="BB239" s="4" t="str">
        <f t="shared" si="93"/>
        <v/>
      </c>
      <c r="BC239" s="4" t="str">
        <f>IF(CD239="○",COUNTIF($AN$17:CD239,"○"),"")</f>
        <v/>
      </c>
      <c r="BD239" s="4" t="str">
        <f>IF(CE239="○",COUNTIF($AO$17:CE239,"○"),"")</f>
        <v/>
      </c>
      <c r="BE239" s="4" t="str">
        <f>IF(CF239="○",COUNTIF($AP$17:CF239,"○"),"")</f>
        <v/>
      </c>
      <c r="BF239" s="4" t="str">
        <f>IF(CK239="○",COUNTIF($AU$17:CK239,"○"),"")</f>
        <v/>
      </c>
      <c r="BG239" s="77"/>
      <c r="BH239" s="77"/>
      <c r="BI239" s="4" t="str">
        <f t="shared" si="94"/>
        <v/>
      </c>
      <c r="BJ239" s="4" t="str">
        <f t="shared" si="94"/>
        <v/>
      </c>
      <c r="BK239" s="4" t="str">
        <f t="shared" si="94"/>
        <v/>
      </c>
      <c r="BL239" s="4" t="str">
        <f t="shared" si="94"/>
        <v/>
      </c>
      <c r="BM239" s="4" t="str">
        <f>IF(CL239="○",COUNTIF($AN$17:CL239,"○"),"")</f>
        <v/>
      </c>
      <c r="BN239" s="4" t="str">
        <f>IF(CM239="○",COUNTIF($AO$17:CM239,"○"),"")</f>
        <v/>
      </c>
      <c r="BO239" s="4" t="str">
        <f>IF(CN239="○",COUNTIF($AP$17:CN239,"○"),"")</f>
        <v/>
      </c>
      <c r="BP239" s="4" t="str">
        <f>IF(DI239="○",COUNTIF($AU$17:DI239,"○"),"")</f>
        <v/>
      </c>
      <c r="BQ239" s="77"/>
      <c r="BR239" s="77"/>
      <c r="BS239" s="4"/>
      <c r="BT239" s="10"/>
      <c r="BU239" s="10"/>
      <c r="BV239" s="10"/>
      <c r="BW239" s="10"/>
      <c r="BX239" s="10"/>
      <c r="BY239" s="18"/>
      <c r="BZ239" s="10"/>
      <c r="CA239" s="10"/>
      <c r="CB239" s="10"/>
      <c r="CC239" s="10"/>
      <c r="CD239" s="10"/>
      <c r="CE239" s="10"/>
      <c r="CF239" s="10"/>
    </row>
    <row r="240" spans="1:84" ht="21.95" customHeight="1" thickTop="1" thickBot="1" x14ac:dyDescent="0.2">
      <c r="A240" s="4"/>
      <c r="B240" s="4"/>
      <c r="C240" s="4"/>
      <c r="D240" s="4"/>
      <c r="E240" s="45"/>
      <c r="F240" s="45"/>
      <c r="G240" s="45"/>
      <c r="H240" s="45"/>
      <c r="I240" s="77"/>
      <c r="J240" s="77"/>
      <c r="K240" s="4"/>
      <c r="L240" s="4"/>
      <c r="M240" s="4"/>
      <c r="N240" s="4"/>
      <c r="O240" s="46"/>
      <c r="P240" s="46"/>
      <c r="Q240" s="46"/>
      <c r="R240" s="46"/>
      <c r="S240" s="77"/>
      <c r="T240" s="77"/>
      <c r="U240" s="10"/>
      <c r="V240" s="105">
        <f t="shared" si="87"/>
        <v>24</v>
      </c>
      <c r="W240" s="120" t="str">
        <f>IF('申込一覧表（男子）'!$B$40=0,"",('申込一覧表（男子）'!$B$40))</f>
        <v/>
      </c>
      <c r="X240" s="106" t="str">
        <f t="shared" si="88"/>
        <v/>
      </c>
      <c r="Y240" s="107" t="str">
        <f t="shared" si="89"/>
        <v/>
      </c>
      <c r="Z240" s="107" t="str">
        <f t="shared" si="90"/>
        <v/>
      </c>
      <c r="AA240" s="108">
        <f t="shared" si="86"/>
        <v>0</v>
      </c>
      <c r="AB240" s="164" t="str">
        <f t="shared" si="91"/>
        <v/>
      </c>
      <c r="AC240" s="109" t="str">
        <f t="shared" si="92"/>
        <v/>
      </c>
      <c r="AD240" s="53"/>
      <c r="AE240" s="53"/>
      <c r="AF240" s="53"/>
      <c r="AG240" s="53"/>
      <c r="AH240" s="53"/>
      <c r="AI240" s="53"/>
      <c r="AJ240" s="166"/>
      <c r="AK240" s="53"/>
      <c r="AL240" s="166"/>
      <c r="AM240" s="53"/>
      <c r="AN240" s="8"/>
      <c r="AO240" s="8"/>
      <c r="AP240" s="8"/>
      <c r="AQ240" s="8"/>
      <c r="AR240" s="8"/>
      <c r="AS240" s="8"/>
      <c r="AT240" s="8"/>
      <c r="AU240" s="8"/>
      <c r="AV240" s="10"/>
      <c r="AW240" s="10"/>
      <c r="AX240" s="10"/>
      <c r="AY240" s="4" t="str">
        <f t="shared" si="93"/>
        <v/>
      </c>
      <c r="AZ240" s="4" t="str">
        <f t="shared" si="93"/>
        <v/>
      </c>
      <c r="BA240" s="4" t="str">
        <f t="shared" si="93"/>
        <v/>
      </c>
      <c r="BB240" s="4" t="str">
        <f t="shared" si="93"/>
        <v/>
      </c>
      <c r="BC240" s="4" t="str">
        <f>IF(CD240="○",COUNTIF($AN$17:CD240,"○"),"")</f>
        <v/>
      </c>
      <c r="BD240" s="4" t="str">
        <f>IF(CE240="○",COUNTIF($AO$17:CE240,"○"),"")</f>
        <v/>
      </c>
      <c r="BE240" s="4" t="str">
        <f>IF(CF240="○",COUNTIF($AP$17:CF240,"○"),"")</f>
        <v/>
      </c>
      <c r="BF240" s="4" t="str">
        <f>IF(CK240="○",COUNTIF($AU$17:CK240,"○"),"")</f>
        <v/>
      </c>
      <c r="BG240" s="77"/>
      <c r="BH240" s="77"/>
      <c r="BI240" s="4" t="str">
        <f t="shared" si="94"/>
        <v/>
      </c>
      <c r="BJ240" s="4" t="str">
        <f t="shared" si="94"/>
        <v/>
      </c>
      <c r="BK240" s="4" t="str">
        <f t="shared" si="94"/>
        <v/>
      </c>
      <c r="BL240" s="4" t="str">
        <f t="shared" si="94"/>
        <v/>
      </c>
      <c r="BM240" s="4" t="str">
        <f>IF(CL240="○",COUNTIF($AN$17:CL240,"○"),"")</f>
        <v/>
      </c>
      <c r="BN240" s="4" t="str">
        <f>IF(CM240="○",COUNTIF($AO$17:CM240,"○"),"")</f>
        <v/>
      </c>
      <c r="BO240" s="4" t="str">
        <f>IF(CN240="○",COUNTIF($AP$17:CN240,"○"),"")</f>
        <v/>
      </c>
      <c r="BP240" s="4" t="str">
        <f>IF(DI240="○",COUNTIF($AU$17:DI240,"○"),"")</f>
        <v/>
      </c>
      <c r="BQ240" s="77"/>
      <c r="BR240" s="77"/>
      <c r="BS240" s="4"/>
      <c r="BT240" s="10"/>
      <c r="BU240" s="10"/>
      <c r="BV240" s="10"/>
      <c r="BW240" s="10"/>
      <c r="BX240" s="10"/>
      <c r="BY240" s="37"/>
      <c r="BZ240" s="10"/>
      <c r="CA240" s="10"/>
      <c r="CB240" s="10"/>
      <c r="CC240" s="10"/>
      <c r="CD240" s="10"/>
      <c r="CE240" s="10"/>
      <c r="CF240" s="10"/>
    </row>
    <row r="241" spans="1:84" ht="21.95" customHeight="1" thickTop="1" thickBot="1" x14ac:dyDescent="0.2">
      <c r="A241" s="4"/>
      <c r="B241" s="4"/>
      <c r="C241" s="4"/>
      <c r="D241" s="4"/>
      <c r="E241" s="45"/>
      <c r="F241" s="45"/>
      <c r="G241" s="45"/>
      <c r="H241" s="45"/>
      <c r="I241" s="77"/>
      <c r="J241" s="77"/>
      <c r="K241" s="4"/>
      <c r="L241" s="4"/>
      <c r="M241" s="4"/>
      <c r="N241" s="4"/>
      <c r="O241" s="46"/>
      <c r="P241" s="46"/>
      <c r="Q241" s="46"/>
      <c r="R241" s="46"/>
      <c r="S241" s="77"/>
      <c r="T241" s="77"/>
      <c r="U241" s="10"/>
      <c r="V241" s="105">
        <f t="shared" si="87"/>
        <v>25</v>
      </c>
      <c r="W241" s="120" t="str">
        <f>IF('申込一覧表（男子）'!$B$41=0,"",('申込一覧表（男子）'!$B$41))</f>
        <v/>
      </c>
      <c r="X241" s="106" t="str">
        <f t="shared" si="88"/>
        <v/>
      </c>
      <c r="Y241" s="107" t="str">
        <f t="shared" si="89"/>
        <v/>
      </c>
      <c r="Z241" s="107" t="str">
        <f t="shared" si="90"/>
        <v/>
      </c>
      <c r="AA241" s="108">
        <f t="shared" si="86"/>
        <v>0</v>
      </c>
      <c r="AB241" s="164" t="str">
        <f t="shared" si="91"/>
        <v/>
      </c>
      <c r="AC241" s="109" t="str">
        <f t="shared" si="92"/>
        <v/>
      </c>
      <c r="AD241" s="53"/>
      <c r="AE241" s="53"/>
      <c r="AF241" s="53"/>
      <c r="AG241" s="53"/>
      <c r="AH241" s="53"/>
      <c r="AI241" s="53"/>
      <c r="AJ241" s="166"/>
      <c r="AK241" s="53"/>
      <c r="AL241" s="166"/>
      <c r="AM241" s="53"/>
      <c r="AN241" s="8"/>
      <c r="AO241" s="8"/>
      <c r="AP241" s="8"/>
      <c r="AQ241" s="8"/>
      <c r="AR241" s="8"/>
      <c r="AS241" s="8"/>
      <c r="AT241" s="8"/>
      <c r="AU241" s="8"/>
      <c r="AV241" s="10"/>
      <c r="AW241" s="10"/>
      <c r="AX241" s="10"/>
      <c r="AY241" s="4" t="str">
        <f t="shared" si="93"/>
        <v/>
      </c>
      <c r="AZ241" s="4" t="str">
        <f t="shared" si="93"/>
        <v/>
      </c>
      <c r="BA241" s="4" t="str">
        <f t="shared" si="93"/>
        <v/>
      </c>
      <c r="BB241" s="4" t="str">
        <f t="shared" si="93"/>
        <v/>
      </c>
      <c r="BC241" s="4" t="str">
        <f>IF(CD241="○",COUNTIF($AN$17:CD241,"○"),"")</f>
        <v/>
      </c>
      <c r="BD241" s="4" t="str">
        <f>IF(CE241="○",COUNTIF($AO$17:CE241,"○"),"")</f>
        <v/>
      </c>
      <c r="BE241" s="4" t="str">
        <f>IF(CF241="○",COUNTIF($AP$17:CF241,"○"),"")</f>
        <v/>
      </c>
      <c r="BF241" s="4" t="str">
        <f>IF(CK241="○",COUNTIF($AU$17:CK241,"○"),"")</f>
        <v/>
      </c>
      <c r="BG241" s="77"/>
      <c r="BH241" s="77"/>
      <c r="BI241" s="4" t="str">
        <f t="shared" si="94"/>
        <v/>
      </c>
      <c r="BJ241" s="4" t="str">
        <f t="shared" si="94"/>
        <v/>
      </c>
      <c r="BK241" s="4" t="str">
        <f t="shared" si="94"/>
        <v/>
      </c>
      <c r="BL241" s="4" t="str">
        <f t="shared" si="94"/>
        <v/>
      </c>
      <c r="BM241" s="4" t="str">
        <f>IF(CL241="○",COUNTIF($AN$17:CL241,"○"),"")</f>
        <v/>
      </c>
      <c r="BN241" s="4" t="str">
        <f>IF(CM241="○",COUNTIF($AO$17:CM241,"○"),"")</f>
        <v/>
      </c>
      <c r="BO241" s="4" t="str">
        <f>IF(CN241="○",COUNTIF($AP$17:CN241,"○"),"")</f>
        <v/>
      </c>
      <c r="BP241" s="4" t="str">
        <f>IF(DI241="○",COUNTIF($AU$17:DI241,"○"),"")</f>
        <v/>
      </c>
      <c r="BQ241" s="77"/>
      <c r="BR241" s="77"/>
      <c r="BS241" s="4"/>
      <c r="BT241" s="10"/>
      <c r="BU241" s="10"/>
      <c r="BV241" s="10"/>
      <c r="BW241" s="10"/>
      <c r="BX241" s="10"/>
      <c r="BY241" s="18"/>
      <c r="BZ241" s="10"/>
      <c r="CA241" s="10"/>
      <c r="CB241" s="10"/>
      <c r="CC241" s="10"/>
      <c r="CD241" s="10"/>
      <c r="CE241" s="10"/>
      <c r="CF241" s="10"/>
    </row>
    <row r="242" spans="1:84" ht="21.95" customHeight="1" thickTop="1" thickBot="1" x14ac:dyDescent="0.2">
      <c r="A242" s="4"/>
      <c r="B242" s="4"/>
      <c r="C242" s="4"/>
      <c r="D242" s="4"/>
      <c r="E242" s="45"/>
      <c r="F242" s="45"/>
      <c r="G242" s="45"/>
      <c r="H242" s="45"/>
      <c r="I242" s="77"/>
      <c r="J242" s="77"/>
      <c r="K242" s="4"/>
      <c r="L242" s="4"/>
      <c r="M242" s="4"/>
      <c r="N242" s="4"/>
      <c r="O242" s="46"/>
      <c r="P242" s="46"/>
      <c r="Q242" s="46"/>
      <c r="R242" s="46"/>
      <c r="S242" s="77"/>
      <c r="T242" s="77"/>
      <c r="U242" s="10"/>
      <c r="V242" s="105">
        <f t="shared" si="87"/>
        <v>26</v>
      </c>
      <c r="W242" s="120" t="str">
        <f>IF('申込一覧表（男子）'!$B$42=0,"",('申込一覧表（男子）'!$B$42))</f>
        <v/>
      </c>
      <c r="X242" s="106" t="str">
        <f t="shared" si="88"/>
        <v/>
      </c>
      <c r="Y242" s="107" t="str">
        <f t="shared" si="89"/>
        <v/>
      </c>
      <c r="Z242" s="107" t="str">
        <f t="shared" si="90"/>
        <v/>
      </c>
      <c r="AA242" s="108">
        <f t="shared" si="86"/>
        <v>0</v>
      </c>
      <c r="AB242" s="164" t="str">
        <f t="shared" si="91"/>
        <v/>
      </c>
      <c r="AC242" s="109" t="str">
        <f t="shared" si="92"/>
        <v/>
      </c>
      <c r="AD242" s="53"/>
      <c r="AE242" s="53"/>
      <c r="AF242" s="53"/>
      <c r="AG242" s="53"/>
      <c r="AH242" s="53"/>
      <c r="AI242" s="53"/>
      <c r="AJ242" s="166"/>
      <c r="AK242" s="53"/>
      <c r="AL242" s="166"/>
      <c r="AM242" s="53"/>
      <c r="AN242" s="8"/>
      <c r="AO242" s="8"/>
      <c r="AP242" s="8"/>
      <c r="AQ242" s="8"/>
      <c r="AR242" s="8"/>
      <c r="AS242" s="8"/>
      <c r="AT242" s="8"/>
      <c r="AU242" s="8"/>
      <c r="AV242" s="10"/>
      <c r="AW242" s="10"/>
      <c r="AX242" s="10"/>
      <c r="AY242" s="4" t="str">
        <f t="shared" si="93"/>
        <v/>
      </c>
      <c r="AZ242" s="4" t="str">
        <f t="shared" si="93"/>
        <v/>
      </c>
      <c r="BA242" s="4" t="str">
        <f t="shared" si="93"/>
        <v/>
      </c>
      <c r="BB242" s="4" t="str">
        <f t="shared" si="93"/>
        <v/>
      </c>
      <c r="BC242" s="4" t="str">
        <f>IF(CD242="○",COUNTIF($AN$17:CD242,"○"),"")</f>
        <v/>
      </c>
      <c r="BD242" s="4" t="str">
        <f>IF(CE242="○",COUNTIF($AO$17:CE242,"○"),"")</f>
        <v/>
      </c>
      <c r="BE242" s="4" t="str">
        <f>IF(CF242="○",COUNTIF($AP$17:CF242,"○"),"")</f>
        <v/>
      </c>
      <c r="BF242" s="4" t="str">
        <f>IF(CK242="○",COUNTIF($AU$17:CK242,"○"),"")</f>
        <v/>
      </c>
      <c r="BG242" s="77"/>
      <c r="BH242" s="77"/>
      <c r="BI242" s="4" t="str">
        <f t="shared" si="94"/>
        <v/>
      </c>
      <c r="BJ242" s="4" t="str">
        <f t="shared" si="94"/>
        <v/>
      </c>
      <c r="BK242" s="4" t="str">
        <f t="shared" si="94"/>
        <v/>
      </c>
      <c r="BL242" s="4" t="str">
        <f t="shared" si="94"/>
        <v/>
      </c>
      <c r="BM242" s="4" t="str">
        <f>IF(CL242="○",COUNTIF($AN$17:CL242,"○"),"")</f>
        <v/>
      </c>
      <c r="BN242" s="4" t="str">
        <f>IF(CM242="○",COUNTIF($AO$17:CM242,"○"),"")</f>
        <v/>
      </c>
      <c r="BO242" s="4" t="str">
        <f>IF(CN242="○",COUNTIF($AP$17:CN242,"○"),"")</f>
        <v/>
      </c>
      <c r="BP242" s="4" t="str">
        <f>IF(DI242="○",COUNTIF($AU$17:DI242,"○"),"")</f>
        <v/>
      </c>
      <c r="BQ242" s="77"/>
      <c r="BR242" s="77"/>
      <c r="BS242" s="4"/>
      <c r="BT242" s="10"/>
      <c r="BU242" s="10"/>
      <c r="BV242" s="24"/>
      <c r="BW242" s="10"/>
      <c r="BX242" s="10"/>
      <c r="BY242" s="26"/>
      <c r="BZ242" s="4"/>
      <c r="CA242" s="4"/>
      <c r="CB242" s="10"/>
      <c r="CC242" s="10"/>
      <c r="CD242" s="10"/>
      <c r="CE242" s="24"/>
      <c r="CF242" s="10"/>
    </row>
    <row r="243" spans="1:84" ht="21.95" customHeight="1" thickTop="1" thickBot="1" x14ac:dyDescent="0.2">
      <c r="A243" s="4"/>
      <c r="B243" s="4"/>
      <c r="C243" s="4"/>
      <c r="D243" s="4"/>
      <c r="E243" s="45"/>
      <c r="F243" s="45"/>
      <c r="G243" s="45"/>
      <c r="H243" s="45"/>
      <c r="I243" s="77"/>
      <c r="J243" s="77"/>
      <c r="K243" s="4"/>
      <c r="L243" s="4"/>
      <c r="M243" s="4"/>
      <c r="N243" s="4"/>
      <c r="O243" s="46"/>
      <c r="P243" s="46"/>
      <c r="Q243" s="46"/>
      <c r="R243" s="46"/>
      <c r="S243" s="77"/>
      <c r="T243" s="77"/>
      <c r="U243" s="10"/>
      <c r="V243" s="105">
        <f t="shared" si="87"/>
        <v>27</v>
      </c>
      <c r="W243" s="120" t="str">
        <f>IF('申込一覧表（男子）'!$B$43=0,"",('申込一覧表（男子）'!$B$43))</f>
        <v/>
      </c>
      <c r="X243" s="106" t="str">
        <f t="shared" si="88"/>
        <v/>
      </c>
      <c r="Y243" s="107" t="str">
        <f t="shared" si="89"/>
        <v/>
      </c>
      <c r="Z243" s="107" t="str">
        <f t="shared" si="90"/>
        <v/>
      </c>
      <c r="AA243" s="108">
        <f t="shared" si="86"/>
        <v>0</v>
      </c>
      <c r="AB243" s="164" t="str">
        <f t="shared" si="91"/>
        <v/>
      </c>
      <c r="AC243" s="109" t="str">
        <f t="shared" si="92"/>
        <v/>
      </c>
      <c r="AD243" s="53"/>
      <c r="AE243" s="53"/>
      <c r="AF243" s="53"/>
      <c r="AG243" s="53"/>
      <c r="AH243" s="53"/>
      <c r="AI243" s="53"/>
      <c r="AJ243" s="166"/>
      <c r="AK243" s="53"/>
      <c r="AL243" s="166"/>
      <c r="AM243" s="53"/>
      <c r="AN243" s="8"/>
      <c r="AO243" s="8"/>
      <c r="AP243" s="8"/>
      <c r="AQ243" s="8"/>
      <c r="AR243" s="8"/>
      <c r="AS243" s="8"/>
      <c r="AT243" s="8"/>
      <c r="AU243" s="8"/>
      <c r="AV243" s="10"/>
      <c r="AW243" s="10"/>
      <c r="AX243" s="10"/>
      <c r="AY243" s="4" t="str">
        <f t="shared" si="93"/>
        <v/>
      </c>
      <c r="AZ243" s="4" t="str">
        <f t="shared" si="93"/>
        <v/>
      </c>
      <c r="BA243" s="4" t="str">
        <f t="shared" si="93"/>
        <v/>
      </c>
      <c r="BB243" s="4" t="str">
        <f t="shared" si="93"/>
        <v/>
      </c>
      <c r="BC243" s="4" t="str">
        <f>IF(CD243="○",COUNTIF($AN$17:CD243,"○"),"")</f>
        <v/>
      </c>
      <c r="BD243" s="4" t="str">
        <f>IF(CE243="○",COUNTIF($AO$17:CE243,"○"),"")</f>
        <v/>
      </c>
      <c r="BE243" s="4" t="str">
        <f>IF(CF243="○",COUNTIF($AP$17:CF243,"○"),"")</f>
        <v/>
      </c>
      <c r="BF243" s="4" t="str">
        <f>IF(CK243="○",COUNTIF($AU$17:CK243,"○"),"")</f>
        <v/>
      </c>
      <c r="BG243" s="77"/>
      <c r="BH243" s="77"/>
      <c r="BI243" s="4" t="str">
        <f t="shared" si="94"/>
        <v/>
      </c>
      <c r="BJ243" s="4" t="str">
        <f t="shared" si="94"/>
        <v/>
      </c>
      <c r="BK243" s="4" t="str">
        <f t="shared" si="94"/>
        <v/>
      </c>
      <c r="BL243" s="4" t="str">
        <f t="shared" si="94"/>
        <v/>
      </c>
      <c r="BM243" s="4" t="str">
        <f>IF(CL243="○",COUNTIF($AN$17:CL243,"○"),"")</f>
        <v/>
      </c>
      <c r="BN243" s="4" t="str">
        <f>IF(CM243="○",COUNTIF($AO$17:CM243,"○"),"")</f>
        <v/>
      </c>
      <c r="BO243" s="4" t="str">
        <f>IF(CN243="○",COUNTIF($AP$17:CN243,"○"),"")</f>
        <v/>
      </c>
      <c r="BP243" s="4" t="str">
        <f>IF(DI243="○",COUNTIF($AU$17:DI243,"○"),"")</f>
        <v/>
      </c>
      <c r="BQ243" s="77"/>
      <c r="BR243" s="77"/>
      <c r="BS243" s="4"/>
      <c r="BT243" s="10"/>
      <c r="BU243" s="10"/>
      <c r="BV243" s="10"/>
      <c r="BW243" s="10"/>
      <c r="BX243" s="10"/>
      <c r="BY243" s="26"/>
      <c r="BZ243" s="4"/>
      <c r="CA243" s="4"/>
      <c r="CB243" s="10"/>
      <c r="CC243" s="10"/>
      <c r="CD243" s="10"/>
      <c r="CE243" s="10"/>
      <c r="CF243" s="10"/>
    </row>
    <row r="244" spans="1:84" ht="21.95" customHeight="1" thickTop="1" thickBot="1" x14ac:dyDescent="0.2">
      <c r="A244" s="4"/>
      <c r="B244" s="4"/>
      <c r="C244" s="4"/>
      <c r="D244" s="4"/>
      <c r="E244" s="45"/>
      <c r="F244" s="45"/>
      <c r="G244" s="45"/>
      <c r="H244" s="45"/>
      <c r="I244" s="77"/>
      <c r="J244" s="77"/>
      <c r="K244" s="4"/>
      <c r="L244" s="4"/>
      <c r="M244" s="4"/>
      <c r="N244" s="4"/>
      <c r="O244" s="46"/>
      <c r="P244" s="46"/>
      <c r="Q244" s="46"/>
      <c r="R244" s="46"/>
      <c r="S244" s="77"/>
      <c r="T244" s="77"/>
      <c r="U244" s="10"/>
      <c r="V244" s="105">
        <f t="shared" si="87"/>
        <v>28</v>
      </c>
      <c r="W244" s="120" t="str">
        <f>IF('申込一覧表（男子）'!$B$44=0,"",('申込一覧表（男子）'!$B$44))</f>
        <v/>
      </c>
      <c r="X244" s="106" t="str">
        <f t="shared" si="88"/>
        <v/>
      </c>
      <c r="Y244" s="107" t="str">
        <f t="shared" si="89"/>
        <v/>
      </c>
      <c r="Z244" s="107" t="str">
        <f t="shared" si="90"/>
        <v/>
      </c>
      <c r="AA244" s="108">
        <f t="shared" si="86"/>
        <v>0</v>
      </c>
      <c r="AB244" s="164" t="str">
        <f t="shared" si="91"/>
        <v/>
      </c>
      <c r="AC244" s="109" t="str">
        <f t="shared" si="92"/>
        <v/>
      </c>
      <c r="AD244" s="53"/>
      <c r="AE244" s="53"/>
      <c r="AF244" s="53"/>
      <c r="AG244" s="53"/>
      <c r="AH244" s="53"/>
      <c r="AI244" s="53"/>
      <c r="AJ244" s="166"/>
      <c r="AK244" s="53"/>
      <c r="AL244" s="166"/>
      <c r="AM244" s="53"/>
      <c r="AN244" s="8"/>
      <c r="AO244" s="8"/>
      <c r="AP244" s="8"/>
      <c r="AQ244" s="8"/>
      <c r="AR244" s="8"/>
      <c r="AS244" s="8"/>
      <c r="AT244" s="8"/>
      <c r="AU244" s="8"/>
      <c r="AV244" s="10"/>
      <c r="AW244" s="10"/>
      <c r="AX244" s="10"/>
      <c r="AY244" s="4" t="str">
        <f t="shared" si="93"/>
        <v/>
      </c>
      <c r="AZ244" s="4" t="str">
        <f t="shared" si="93"/>
        <v/>
      </c>
      <c r="BA244" s="4" t="str">
        <f t="shared" si="93"/>
        <v/>
      </c>
      <c r="BB244" s="4" t="str">
        <f t="shared" si="93"/>
        <v/>
      </c>
      <c r="BC244" s="4" t="str">
        <f>IF(CD244="○",COUNTIF($AN$17:CD244,"○"),"")</f>
        <v/>
      </c>
      <c r="BD244" s="4" t="str">
        <f>IF(CE244="○",COUNTIF($AO$17:CE244,"○"),"")</f>
        <v/>
      </c>
      <c r="BE244" s="4" t="str">
        <f>IF(CF244="○",COUNTIF($AP$17:CF244,"○"),"")</f>
        <v/>
      </c>
      <c r="BF244" s="4" t="str">
        <f>IF(CK244="○",COUNTIF($AU$17:CK244,"○"),"")</f>
        <v/>
      </c>
      <c r="BG244" s="77"/>
      <c r="BH244" s="77"/>
      <c r="BI244" s="4" t="str">
        <f t="shared" si="94"/>
        <v/>
      </c>
      <c r="BJ244" s="4" t="str">
        <f t="shared" si="94"/>
        <v/>
      </c>
      <c r="BK244" s="4" t="str">
        <f t="shared" si="94"/>
        <v/>
      </c>
      <c r="BL244" s="4" t="str">
        <f t="shared" si="94"/>
        <v/>
      </c>
      <c r="BM244" s="4" t="str">
        <f>IF(CL244="○",COUNTIF($AN$17:CL244,"○"),"")</f>
        <v/>
      </c>
      <c r="BN244" s="4" t="str">
        <f>IF(CM244="○",COUNTIF($AO$17:CM244,"○"),"")</f>
        <v/>
      </c>
      <c r="BO244" s="4" t="str">
        <f>IF(CN244="○",COUNTIF($AP$17:CN244,"○"),"")</f>
        <v/>
      </c>
      <c r="BP244" s="4" t="str">
        <f>IF(DI244="○",COUNTIF($AU$17:DI244,"○"),"")</f>
        <v/>
      </c>
      <c r="BQ244" s="77"/>
      <c r="BR244" s="77"/>
      <c r="BS244" s="4"/>
      <c r="BT244" s="10"/>
      <c r="BU244" s="10"/>
      <c r="BV244" s="10"/>
      <c r="BW244" s="10"/>
      <c r="BX244" s="10"/>
      <c r="BY244" s="26"/>
      <c r="BZ244" s="4"/>
      <c r="CA244" s="4"/>
      <c r="CB244" s="10"/>
      <c r="CC244" s="10"/>
      <c r="CD244" s="10"/>
      <c r="CE244" s="10"/>
      <c r="CF244" s="10"/>
    </row>
    <row r="245" spans="1:84" ht="21.95" customHeight="1" thickTop="1" thickBot="1" x14ac:dyDescent="0.2">
      <c r="A245" s="4"/>
      <c r="B245" s="4"/>
      <c r="C245" s="4"/>
      <c r="D245" s="4"/>
      <c r="E245" s="45"/>
      <c r="F245" s="45"/>
      <c r="G245" s="45"/>
      <c r="H245" s="45"/>
      <c r="I245" s="77"/>
      <c r="J245" s="77"/>
      <c r="K245" s="4"/>
      <c r="L245" s="4"/>
      <c r="M245" s="4"/>
      <c r="N245" s="4"/>
      <c r="O245" s="46"/>
      <c r="P245" s="46"/>
      <c r="Q245" s="46"/>
      <c r="R245" s="46"/>
      <c r="S245" s="77"/>
      <c r="T245" s="77"/>
      <c r="U245" s="10"/>
      <c r="V245" s="105">
        <f t="shared" si="87"/>
        <v>29</v>
      </c>
      <c r="W245" s="120" t="str">
        <f>IF('申込一覧表（男子）'!$B$45=0,"",('申込一覧表（男子）'!$B$45))</f>
        <v/>
      </c>
      <c r="X245" s="106" t="str">
        <f t="shared" si="88"/>
        <v/>
      </c>
      <c r="Y245" s="107" t="str">
        <f t="shared" si="89"/>
        <v/>
      </c>
      <c r="Z245" s="107" t="str">
        <f t="shared" si="90"/>
        <v/>
      </c>
      <c r="AA245" s="108">
        <f t="shared" si="86"/>
        <v>0</v>
      </c>
      <c r="AB245" s="164" t="str">
        <f t="shared" si="91"/>
        <v/>
      </c>
      <c r="AC245" s="109" t="str">
        <f t="shared" si="92"/>
        <v/>
      </c>
      <c r="AD245" s="53"/>
      <c r="AE245" s="53"/>
      <c r="AF245" s="53"/>
      <c r="AG245" s="53"/>
      <c r="AH245" s="53"/>
      <c r="AI245" s="53"/>
      <c r="AJ245" s="166"/>
      <c r="AK245" s="53"/>
      <c r="AL245" s="166"/>
      <c r="AM245" s="53"/>
      <c r="AN245" s="8"/>
      <c r="AO245" s="8"/>
      <c r="AP245" s="8"/>
      <c r="AQ245" s="8"/>
      <c r="AR245" s="8"/>
      <c r="AS245" s="8"/>
      <c r="AT245" s="8"/>
      <c r="AU245" s="8"/>
      <c r="AV245" s="10"/>
      <c r="AW245" s="10"/>
      <c r="AX245" s="10"/>
      <c r="AY245" s="4" t="str">
        <f t="shared" si="93"/>
        <v/>
      </c>
      <c r="AZ245" s="4" t="str">
        <f t="shared" si="93"/>
        <v/>
      </c>
      <c r="BA245" s="4" t="str">
        <f t="shared" si="93"/>
        <v/>
      </c>
      <c r="BB245" s="4" t="str">
        <f t="shared" si="93"/>
        <v/>
      </c>
      <c r="BC245" s="4" t="str">
        <f>IF(CD245="○",COUNTIF($AN$17:CD245,"○"),"")</f>
        <v/>
      </c>
      <c r="BD245" s="4" t="str">
        <f>IF(CE245="○",COUNTIF($AO$17:CE245,"○"),"")</f>
        <v/>
      </c>
      <c r="BE245" s="4" t="str">
        <f>IF(CF245="○",COUNTIF($AP$17:CF245,"○"),"")</f>
        <v/>
      </c>
      <c r="BF245" s="4" t="str">
        <f>IF(CK245="○",COUNTIF($AU$17:CK245,"○"),"")</f>
        <v/>
      </c>
      <c r="BG245" s="77"/>
      <c r="BH245" s="77"/>
      <c r="BI245" s="4" t="str">
        <f t="shared" si="94"/>
        <v/>
      </c>
      <c r="BJ245" s="4" t="str">
        <f t="shared" si="94"/>
        <v/>
      </c>
      <c r="BK245" s="4" t="str">
        <f t="shared" si="94"/>
        <v/>
      </c>
      <c r="BL245" s="4" t="str">
        <f t="shared" si="94"/>
        <v/>
      </c>
      <c r="BM245" s="4" t="str">
        <f>IF(CL245="○",COUNTIF($AN$17:CL245,"○"),"")</f>
        <v/>
      </c>
      <c r="BN245" s="4" t="str">
        <f>IF(CM245="○",COUNTIF($AO$17:CM245,"○"),"")</f>
        <v/>
      </c>
      <c r="BO245" s="4" t="str">
        <f>IF(CN245="○",COUNTIF($AP$17:CN245,"○"),"")</f>
        <v/>
      </c>
      <c r="BP245" s="4" t="str">
        <f>IF(DI245="○",COUNTIF($AU$17:DI245,"○"),"")</f>
        <v/>
      </c>
      <c r="BQ245" s="77"/>
      <c r="BR245" s="77"/>
      <c r="BS245" s="4"/>
      <c r="BT245" s="10"/>
      <c r="BU245" s="10"/>
      <c r="BV245" s="10"/>
      <c r="BW245" s="10"/>
      <c r="BX245" s="10"/>
      <c r="BY245" s="26"/>
      <c r="BZ245" s="4"/>
      <c r="CA245" s="4"/>
      <c r="CB245" s="10"/>
      <c r="CC245" s="10"/>
      <c r="CD245" s="10"/>
      <c r="CE245" s="10"/>
      <c r="CF245" s="10"/>
    </row>
    <row r="246" spans="1:84" ht="21.95" customHeight="1" thickTop="1" thickBot="1" x14ac:dyDescent="0.2">
      <c r="A246" s="4"/>
      <c r="B246" s="4"/>
      <c r="C246" s="4"/>
      <c r="D246" s="4"/>
      <c r="E246" s="45"/>
      <c r="F246" s="45"/>
      <c r="G246" s="45"/>
      <c r="H246" s="45"/>
      <c r="I246" s="77"/>
      <c r="J246" s="77"/>
      <c r="K246" s="4"/>
      <c r="L246" s="4"/>
      <c r="M246" s="4"/>
      <c r="N246" s="4"/>
      <c r="O246" s="46"/>
      <c r="P246" s="46"/>
      <c r="Q246" s="46"/>
      <c r="R246" s="46"/>
      <c r="S246" s="77"/>
      <c r="T246" s="77"/>
      <c r="U246" s="10"/>
      <c r="V246" s="105">
        <f t="shared" si="87"/>
        <v>30</v>
      </c>
      <c r="W246" s="120" t="str">
        <f>IF('申込一覧表（男子）'!$B$46=0,"",('申込一覧表（男子）'!$B$46))</f>
        <v/>
      </c>
      <c r="X246" s="106" t="str">
        <f t="shared" si="88"/>
        <v/>
      </c>
      <c r="Y246" s="107" t="str">
        <f t="shared" si="89"/>
        <v/>
      </c>
      <c r="Z246" s="107" t="str">
        <f t="shared" si="90"/>
        <v/>
      </c>
      <c r="AA246" s="108">
        <f t="shared" si="86"/>
        <v>0</v>
      </c>
      <c r="AB246" s="164" t="str">
        <f t="shared" si="91"/>
        <v/>
      </c>
      <c r="AC246" s="109" t="str">
        <f t="shared" si="92"/>
        <v/>
      </c>
      <c r="AD246" s="53"/>
      <c r="AE246" s="53"/>
      <c r="AF246" s="53"/>
      <c r="AG246" s="53"/>
      <c r="AH246" s="53"/>
      <c r="AI246" s="53"/>
      <c r="AJ246" s="166"/>
      <c r="AK246" s="53"/>
      <c r="AL246" s="166"/>
      <c r="AM246" s="53"/>
      <c r="AN246" s="8"/>
      <c r="AO246" s="8"/>
      <c r="AP246" s="8"/>
      <c r="AQ246" s="8"/>
      <c r="AR246" s="8"/>
      <c r="AS246" s="8"/>
      <c r="AT246" s="8"/>
      <c r="AU246" s="8"/>
      <c r="AV246" s="10"/>
      <c r="AW246" s="10"/>
      <c r="AX246" s="10"/>
      <c r="AY246" s="4" t="str">
        <f t="shared" si="93"/>
        <v/>
      </c>
      <c r="AZ246" s="4" t="str">
        <f t="shared" si="93"/>
        <v/>
      </c>
      <c r="BA246" s="4" t="str">
        <f t="shared" si="93"/>
        <v/>
      </c>
      <c r="BB246" s="4" t="str">
        <f t="shared" si="93"/>
        <v/>
      </c>
      <c r="BC246" s="4" t="str">
        <f>IF(CD246="○",COUNTIF($AN$17:CD246,"○"),"")</f>
        <v/>
      </c>
      <c r="BD246" s="4" t="str">
        <f>IF(CE246="○",COUNTIF($AO$17:CE246,"○"),"")</f>
        <v/>
      </c>
      <c r="BE246" s="4" t="str">
        <f>IF(CF246="○",COUNTIF($AP$17:CF246,"○"),"")</f>
        <v/>
      </c>
      <c r="BF246" s="4" t="str">
        <f>IF(CK246="○",COUNTIF($AU$17:CK246,"○"),"")</f>
        <v/>
      </c>
      <c r="BG246" s="77"/>
      <c r="BH246" s="77"/>
      <c r="BI246" s="4" t="str">
        <f t="shared" si="94"/>
        <v/>
      </c>
      <c r="BJ246" s="4" t="str">
        <f t="shared" si="94"/>
        <v/>
      </c>
      <c r="BK246" s="4" t="str">
        <f t="shared" si="94"/>
        <v/>
      </c>
      <c r="BL246" s="4" t="str">
        <f t="shared" si="94"/>
        <v/>
      </c>
      <c r="BM246" s="4" t="str">
        <f>IF(CL246="○",COUNTIF($AN$17:CL246,"○"),"")</f>
        <v/>
      </c>
      <c r="BN246" s="4" t="str">
        <f>IF(CM246="○",COUNTIF($AO$17:CM246,"○"),"")</f>
        <v/>
      </c>
      <c r="BO246" s="4" t="str">
        <f>IF(CN246="○",COUNTIF($AP$17:CN246,"○"),"")</f>
        <v/>
      </c>
      <c r="BP246" s="4" t="str">
        <f>IF(DI246="○",COUNTIF($AU$17:DI246,"○"),"")</f>
        <v/>
      </c>
      <c r="BQ246" s="77"/>
      <c r="BR246" s="77"/>
      <c r="BS246" s="4"/>
      <c r="BT246" s="10"/>
      <c r="BU246" s="10"/>
      <c r="BV246" s="24"/>
      <c r="BW246" s="10"/>
      <c r="BX246" s="10"/>
      <c r="BY246" s="26"/>
      <c r="BZ246" s="4"/>
      <c r="CA246" s="4"/>
      <c r="CB246" s="10"/>
      <c r="CC246" s="10"/>
      <c r="CD246" s="10"/>
      <c r="CE246" s="24"/>
      <c r="CF246" s="10"/>
    </row>
    <row r="247" spans="1:84" ht="21.95" customHeight="1" thickTop="1" thickBot="1" x14ac:dyDescent="0.2">
      <c r="A247" s="4"/>
      <c r="B247" s="4"/>
      <c r="C247" s="4"/>
      <c r="D247" s="4"/>
      <c r="E247" s="45"/>
      <c r="F247" s="45"/>
      <c r="G247" s="45"/>
      <c r="H247" s="45"/>
      <c r="I247" s="77"/>
      <c r="J247" s="77"/>
      <c r="K247" s="4"/>
      <c r="L247" s="4"/>
      <c r="M247" s="4"/>
      <c r="N247" s="4"/>
      <c r="O247" s="46"/>
      <c r="P247" s="46"/>
      <c r="Q247" s="46"/>
      <c r="R247" s="46"/>
      <c r="S247" s="77"/>
      <c r="T247" s="77"/>
      <c r="U247" s="10"/>
      <c r="V247" s="105">
        <f t="shared" si="87"/>
        <v>31</v>
      </c>
      <c r="W247" s="120" t="str">
        <f>IF('申込一覧表（男子）'!$B$47=0,"",('申込一覧表（男子）'!$B$47))</f>
        <v/>
      </c>
      <c r="X247" s="106" t="str">
        <f t="shared" si="88"/>
        <v/>
      </c>
      <c r="Y247" s="107" t="str">
        <f t="shared" si="89"/>
        <v/>
      </c>
      <c r="Z247" s="107" t="str">
        <f t="shared" si="90"/>
        <v/>
      </c>
      <c r="AA247" s="108">
        <f t="shared" si="86"/>
        <v>0</v>
      </c>
      <c r="AB247" s="164" t="str">
        <f t="shared" si="91"/>
        <v/>
      </c>
      <c r="AC247" s="109" t="str">
        <f t="shared" si="92"/>
        <v/>
      </c>
      <c r="AD247" s="53"/>
      <c r="AE247" s="53"/>
      <c r="AF247" s="53"/>
      <c r="AG247" s="53"/>
      <c r="AH247" s="53"/>
      <c r="AI247" s="53"/>
      <c r="AJ247" s="166"/>
      <c r="AK247" s="53"/>
      <c r="AL247" s="166"/>
      <c r="AM247" s="53"/>
      <c r="AN247" s="8"/>
      <c r="AO247" s="8"/>
      <c r="AP247" s="8"/>
      <c r="AQ247" s="8"/>
      <c r="AR247" s="8"/>
      <c r="AS247" s="8"/>
      <c r="AT247" s="8"/>
      <c r="AU247" s="8"/>
      <c r="AV247" s="10"/>
      <c r="AW247" s="10"/>
      <c r="AX247" s="10"/>
      <c r="AY247" s="4" t="str">
        <f t="shared" si="93"/>
        <v/>
      </c>
      <c r="AZ247" s="4" t="str">
        <f t="shared" si="93"/>
        <v/>
      </c>
      <c r="BA247" s="4" t="str">
        <f t="shared" si="93"/>
        <v/>
      </c>
      <c r="BB247" s="4" t="str">
        <f t="shared" si="93"/>
        <v/>
      </c>
      <c r="BC247" s="4" t="str">
        <f>IF(CD247="○",COUNTIF($AN$17:CD247,"○"),"")</f>
        <v/>
      </c>
      <c r="BD247" s="4" t="str">
        <f>IF(CE247="○",COUNTIF($AO$17:CE247,"○"),"")</f>
        <v/>
      </c>
      <c r="BE247" s="4" t="str">
        <f>IF(CF247="○",COUNTIF($AP$17:CF247,"○"),"")</f>
        <v/>
      </c>
      <c r="BF247" s="4" t="str">
        <f>IF(CK247="○",COUNTIF($AU$17:CK247,"○"),"")</f>
        <v/>
      </c>
      <c r="BG247" s="77"/>
      <c r="BH247" s="77"/>
      <c r="BI247" s="4" t="str">
        <f t="shared" si="94"/>
        <v/>
      </c>
      <c r="BJ247" s="4" t="str">
        <f t="shared" si="94"/>
        <v/>
      </c>
      <c r="BK247" s="4" t="str">
        <f t="shared" si="94"/>
        <v/>
      </c>
      <c r="BL247" s="4" t="str">
        <f t="shared" si="94"/>
        <v/>
      </c>
      <c r="BM247" s="4" t="str">
        <f>IF(CL247="○",COUNTIF($AN$17:CL247,"○"),"")</f>
        <v/>
      </c>
      <c r="BN247" s="4" t="str">
        <f>IF(CM247="○",COUNTIF($AO$17:CM247,"○"),"")</f>
        <v/>
      </c>
      <c r="BO247" s="4" t="str">
        <f>IF(CN247="○",COUNTIF($AP$17:CN247,"○"),"")</f>
        <v/>
      </c>
      <c r="BP247" s="4" t="str">
        <f>IF(DI247="○",COUNTIF($AU$17:DI247,"○"),"")</f>
        <v/>
      </c>
      <c r="BQ247" s="77"/>
      <c r="BR247" s="77"/>
      <c r="BS247" s="4"/>
      <c r="BT247" s="10"/>
      <c r="BU247" s="10"/>
      <c r="BV247" s="10"/>
      <c r="BW247" s="10"/>
      <c r="BX247" s="10"/>
      <c r="BY247" s="26"/>
      <c r="BZ247" s="4"/>
      <c r="CA247" s="4"/>
      <c r="CB247" s="10"/>
      <c r="CC247" s="10"/>
      <c r="CD247" s="10"/>
      <c r="CE247" s="10"/>
      <c r="CF247" s="10"/>
    </row>
    <row r="248" spans="1:84" ht="21.95" customHeight="1" thickTop="1" thickBot="1" x14ac:dyDescent="0.2">
      <c r="A248" s="4"/>
      <c r="B248" s="4"/>
      <c r="C248" s="4"/>
      <c r="D248" s="4"/>
      <c r="E248" s="45"/>
      <c r="F248" s="45"/>
      <c r="G248" s="45"/>
      <c r="H248" s="45"/>
      <c r="I248" s="77"/>
      <c r="J248" s="77"/>
      <c r="K248" s="4"/>
      <c r="L248" s="4"/>
      <c r="M248" s="4"/>
      <c r="N248" s="4"/>
      <c r="O248" s="46"/>
      <c r="P248" s="46"/>
      <c r="Q248" s="46"/>
      <c r="R248" s="46"/>
      <c r="S248" s="77"/>
      <c r="T248" s="77"/>
      <c r="U248" s="10"/>
      <c r="V248" s="105">
        <f t="shared" si="87"/>
        <v>32</v>
      </c>
      <c r="W248" s="120" t="str">
        <f>IF('申込一覧表（男子）'!$B$48=0,"",('申込一覧表（男子）'!$B$48))</f>
        <v/>
      </c>
      <c r="X248" s="106" t="str">
        <f t="shared" si="88"/>
        <v/>
      </c>
      <c r="Y248" s="107" t="str">
        <f t="shared" si="89"/>
        <v/>
      </c>
      <c r="Z248" s="107" t="str">
        <f t="shared" si="90"/>
        <v/>
      </c>
      <c r="AA248" s="108">
        <f t="shared" si="86"/>
        <v>0</v>
      </c>
      <c r="AB248" s="164" t="str">
        <f t="shared" si="91"/>
        <v/>
      </c>
      <c r="AC248" s="109" t="str">
        <f t="shared" si="92"/>
        <v/>
      </c>
      <c r="AD248" s="53"/>
      <c r="AE248" s="53"/>
      <c r="AF248" s="53"/>
      <c r="AG248" s="53"/>
      <c r="AH248" s="53"/>
      <c r="AI248" s="53"/>
      <c r="AJ248" s="166"/>
      <c r="AK248" s="53"/>
      <c r="AL248" s="166"/>
      <c r="AM248" s="53"/>
      <c r="AN248" s="8"/>
      <c r="AO248" s="8"/>
      <c r="AP248" s="8"/>
      <c r="AQ248" s="8"/>
      <c r="AR248" s="8"/>
      <c r="AS248" s="8"/>
      <c r="AT248" s="8"/>
      <c r="AU248" s="8"/>
      <c r="AV248" s="10"/>
      <c r="AW248" s="10"/>
      <c r="AX248" s="10"/>
      <c r="AY248" s="4" t="str">
        <f t="shared" si="93"/>
        <v/>
      </c>
      <c r="AZ248" s="4" t="str">
        <f t="shared" si="93"/>
        <v/>
      </c>
      <c r="BA248" s="4" t="str">
        <f t="shared" si="93"/>
        <v/>
      </c>
      <c r="BB248" s="4" t="str">
        <f t="shared" si="93"/>
        <v/>
      </c>
      <c r="BC248" s="4" t="str">
        <f>IF(CD248="○",COUNTIF($AN$17:CD248,"○"),"")</f>
        <v/>
      </c>
      <c r="BD248" s="4" t="str">
        <f>IF(CE248="○",COUNTIF($AO$17:CE248,"○"),"")</f>
        <v/>
      </c>
      <c r="BE248" s="4" t="str">
        <f>IF(CF248="○",COUNTIF($AP$17:CF248,"○"),"")</f>
        <v/>
      </c>
      <c r="BF248" s="4" t="str">
        <f>IF(CK248="○",COUNTIF($AU$17:CK248,"○"),"")</f>
        <v/>
      </c>
      <c r="BG248" s="77"/>
      <c r="BH248" s="77"/>
      <c r="BI248" s="4" t="str">
        <f t="shared" si="94"/>
        <v/>
      </c>
      <c r="BJ248" s="4" t="str">
        <f t="shared" si="94"/>
        <v/>
      </c>
      <c r="BK248" s="4" t="str">
        <f t="shared" si="94"/>
        <v/>
      </c>
      <c r="BL248" s="4" t="str">
        <f t="shared" si="94"/>
        <v/>
      </c>
      <c r="BM248" s="4" t="str">
        <f>IF(CL248="○",COUNTIF($AN$17:CL248,"○"),"")</f>
        <v/>
      </c>
      <c r="BN248" s="4" t="str">
        <f>IF(CM248="○",COUNTIF($AO$17:CM248,"○"),"")</f>
        <v/>
      </c>
      <c r="BO248" s="4" t="str">
        <f>IF(CN248="○",COUNTIF($AP$17:CN248,"○"),"")</f>
        <v/>
      </c>
      <c r="BP248" s="4" t="str">
        <f>IF(DI248="○",COUNTIF($AU$17:DI248,"○"),"")</f>
        <v/>
      </c>
      <c r="BQ248" s="77"/>
      <c r="BR248" s="77"/>
      <c r="BS248" s="4"/>
      <c r="BT248" s="10"/>
      <c r="BU248" s="10"/>
      <c r="BV248" s="10"/>
      <c r="BW248" s="10"/>
      <c r="BX248" s="10"/>
      <c r="BY248" s="26"/>
      <c r="BZ248" s="4"/>
      <c r="CA248" s="4"/>
      <c r="CB248" s="10"/>
      <c r="CC248" s="10"/>
      <c r="CD248" s="10"/>
      <c r="CE248" s="10"/>
      <c r="CF248" s="10"/>
    </row>
    <row r="249" spans="1:84" ht="21.95" customHeight="1" thickTop="1" thickBot="1" x14ac:dyDescent="0.2">
      <c r="A249" s="4"/>
      <c r="B249" s="4"/>
      <c r="C249" s="4"/>
      <c r="D249" s="4"/>
      <c r="E249" s="45"/>
      <c r="F249" s="45"/>
      <c r="G249" s="45"/>
      <c r="H249" s="45"/>
      <c r="I249" s="77"/>
      <c r="J249" s="77"/>
      <c r="K249" s="4"/>
      <c r="L249" s="4"/>
      <c r="M249" s="4"/>
      <c r="N249" s="4"/>
      <c r="O249" s="46"/>
      <c r="P249" s="46"/>
      <c r="Q249" s="46"/>
      <c r="R249" s="46"/>
      <c r="S249" s="77"/>
      <c r="T249" s="77"/>
      <c r="U249" s="10"/>
      <c r="V249" s="105">
        <f t="shared" si="87"/>
        <v>33</v>
      </c>
      <c r="W249" s="120" t="str">
        <f>IF('申込一覧表（男子）'!$B$49=0,"",('申込一覧表（男子）'!$B$49))</f>
        <v/>
      </c>
      <c r="X249" s="106" t="str">
        <f t="shared" si="88"/>
        <v/>
      </c>
      <c r="Y249" s="107" t="str">
        <f t="shared" si="89"/>
        <v/>
      </c>
      <c r="Z249" s="107" t="str">
        <f t="shared" si="90"/>
        <v/>
      </c>
      <c r="AA249" s="108">
        <f t="shared" si="86"/>
        <v>0</v>
      </c>
      <c r="AB249" s="164" t="str">
        <f t="shared" si="91"/>
        <v/>
      </c>
      <c r="AC249" s="109" t="str">
        <f t="shared" si="92"/>
        <v/>
      </c>
      <c r="AD249" s="53"/>
      <c r="AE249" s="53"/>
      <c r="AF249" s="53"/>
      <c r="AG249" s="53"/>
      <c r="AH249" s="53"/>
      <c r="AI249" s="53"/>
      <c r="AJ249" s="166"/>
      <c r="AK249" s="53"/>
      <c r="AL249" s="166"/>
      <c r="AM249" s="53"/>
      <c r="AN249" s="8"/>
      <c r="AO249" s="8"/>
      <c r="AP249" s="8"/>
      <c r="AQ249" s="8"/>
      <c r="AR249" s="8"/>
      <c r="AS249" s="8"/>
      <c r="AT249" s="8"/>
      <c r="AU249" s="8"/>
      <c r="AV249" s="10"/>
      <c r="AW249" s="10"/>
      <c r="AX249" s="10"/>
      <c r="AY249" s="4" t="str">
        <f t="shared" ref="AY249:AY253" si="95">BC249</f>
        <v/>
      </c>
      <c r="AZ249" s="4" t="str">
        <f t="shared" ref="AZ249:AZ253" si="96">BD249</f>
        <v/>
      </c>
      <c r="BA249" s="4" t="str">
        <f t="shared" ref="BA249:BA253" si="97">BE249</f>
        <v/>
      </c>
      <c r="BB249" s="4" t="str">
        <f t="shared" ref="BB249:BB253" si="98">BF249</f>
        <v/>
      </c>
      <c r="BC249" s="4" t="str">
        <f>IF(CD249="○",COUNTIF($AN$17:CD249,"○"),"")</f>
        <v/>
      </c>
      <c r="BD249" s="4" t="str">
        <f>IF(CE249="○",COUNTIF($AO$17:CE249,"○"),"")</f>
        <v/>
      </c>
      <c r="BE249" s="4" t="str">
        <f>IF(CF249="○",COUNTIF($AP$17:CF249,"○"),"")</f>
        <v/>
      </c>
      <c r="BF249" s="4" t="str">
        <f>IF(CK249="○",COUNTIF($AU$17:CK249,"○"),"")</f>
        <v/>
      </c>
      <c r="BG249" s="77"/>
      <c r="BH249" s="77"/>
      <c r="BI249" s="4" t="str">
        <f t="shared" ref="BI249:BI253" si="99">BM249</f>
        <v/>
      </c>
      <c r="BJ249" s="4" t="str">
        <f t="shared" ref="BJ249:BJ253" si="100">BN249</f>
        <v/>
      </c>
      <c r="BK249" s="4" t="str">
        <f t="shared" ref="BK249:BK253" si="101">BO249</f>
        <v/>
      </c>
      <c r="BL249" s="4" t="str">
        <f t="shared" ref="BL249:BL253" si="102">BP249</f>
        <v/>
      </c>
      <c r="BM249" s="4" t="str">
        <f>IF(CL249="○",COUNTIF($AN$17:CL249,"○"),"")</f>
        <v/>
      </c>
      <c r="BN249" s="4" t="str">
        <f>IF(CM249="○",COUNTIF($AO$17:CM249,"○"),"")</f>
        <v/>
      </c>
      <c r="BO249" s="4" t="str">
        <f>IF(CN249="○",COUNTIF($AP$17:CN249,"○"),"")</f>
        <v/>
      </c>
      <c r="BP249" s="4" t="str">
        <f>IF(DI249="○",COUNTIF($AU$17:DI249,"○"),"")</f>
        <v/>
      </c>
      <c r="BQ249" s="77"/>
      <c r="BR249" s="77"/>
      <c r="BS249" s="4"/>
      <c r="BT249" s="10"/>
      <c r="BU249" s="10"/>
      <c r="BV249" s="10"/>
      <c r="BW249" s="10"/>
      <c r="BX249" s="10"/>
      <c r="BY249" s="26"/>
      <c r="BZ249" s="4"/>
      <c r="CA249" s="4"/>
      <c r="CB249" s="10"/>
      <c r="CC249" s="10"/>
      <c r="CD249" s="10"/>
      <c r="CE249" s="10"/>
      <c r="CF249" s="10"/>
    </row>
    <row r="250" spans="1:84" ht="21.95" customHeight="1" thickTop="1" thickBot="1" x14ac:dyDescent="0.2">
      <c r="A250" s="4"/>
      <c r="B250" s="4"/>
      <c r="C250" s="4"/>
      <c r="D250" s="4"/>
      <c r="E250" s="45"/>
      <c r="F250" s="45"/>
      <c r="G250" s="45"/>
      <c r="H250" s="45"/>
      <c r="I250" s="77"/>
      <c r="J250" s="77"/>
      <c r="K250" s="4"/>
      <c r="L250" s="4"/>
      <c r="M250" s="4"/>
      <c r="N250" s="4"/>
      <c r="O250" s="46"/>
      <c r="P250" s="46"/>
      <c r="Q250" s="46"/>
      <c r="R250" s="46"/>
      <c r="S250" s="77"/>
      <c r="T250" s="77"/>
      <c r="U250" s="10"/>
      <c r="V250" s="105">
        <f t="shared" si="87"/>
        <v>34</v>
      </c>
      <c r="W250" s="120" t="str">
        <f>IF('申込一覧表（男子）'!$B$50=0,"",('申込一覧表（男子）'!$B$50))</f>
        <v/>
      </c>
      <c r="X250" s="106" t="str">
        <f t="shared" si="88"/>
        <v/>
      </c>
      <c r="Y250" s="107" t="str">
        <f t="shared" si="89"/>
        <v/>
      </c>
      <c r="Z250" s="107" t="str">
        <f t="shared" si="90"/>
        <v/>
      </c>
      <c r="AA250" s="108">
        <f t="shared" si="86"/>
        <v>0</v>
      </c>
      <c r="AB250" s="164" t="str">
        <f t="shared" si="91"/>
        <v/>
      </c>
      <c r="AC250" s="109" t="str">
        <f t="shared" si="92"/>
        <v/>
      </c>
      <c r="AD250" s="53"/>
      <c r="AE250" s="53"/>
      <c r="AF250" s="53"/>
      <c r="AG250" s="53"/>
      <c r="AH250" s="53"/>
      <c r="AI250" s="53"/>
      <c r="AJ250" s="166"/>
      <c r="AK250" s="53"/>
      <c r="AL250" s="166"/>
      <c r="AM250" s="53"/>
      <c r="AN250" s="8"/>
      <c r="AO250" s="8"/>
      <c r="AP250" s="8"/>
      <c r="AQ250" s="8"/>
      <c r="AR250" s="8"/>
      <c r="AS250" s="8"/>
      <c r="AT250" s="8"/>
      <c r="AU250" s="8"/>
      <c r="AV250" s="10"/>
      <c r="AW250" s="10"/>
      <c r="AX250" s="10"/>
      <c r="AY250" s="4" t="str">
        <f t="shared" si="95"/>
        <v/>
      </c>
      <c r="AZ250" s="4" t="str">
        <f t="shared" si="96"/>
        <v/>
      </c>
      <c r="BA250" s="4" t="str">
        <f t="shared" si="97"/>
        <v/>
      </c>
      <c r="BB250" s="4" t="str">
        <f t="shared" si="98"/>
        <v/>
      </c>
      <c r="BC250" s="4" t="str">
        <f>IF(CD250="○",COUNTIF($AN$17:CD250,"○"),"")</f>
        <v/>
      </c>
      <c r="BD250" s="4" t="str">
        <f>IF(CE250="○",COUNTIF($AO$17:CE250,"○"),"")</f>
        <v/>
      </c>
      <c r="BE250" s="4" t="str">
        <f>IF(CF250="○",COUNTIF($AP$17:CF250,"○"),"")</f>
        <v/>
      </c>
      <c r="BF250" s="4" t="str">
        <f>IF(CK250="○",COUNTIF($AU$17:CK250,"○"),"")</f>
        <v/>
      </c>
      <c r="BG250" s="77"/>
      <c r="BH250" s="77"/>
      <c r="BI250" s="4" t="str">
        <f t="shared" si="99"/>
        <v/>
      </c>
      <c r="BJ250" s="4" t="str">
        <f t="shared" si="100"/>
        <v/>
      </c>
      <c r="BK250" s="4" t="str">
        <f t="shared" si="101"/>
        <v/>
      </c>
      <c r="BL250" s="4" t="str">
        <f t="shared" si="102"/>
        <v/>
      </c>
      <c r="BM250" s="4" t="str">
        <f>IF(CL250="○",COUNTIF($AN$17:CL250,"○"),"")</f>
        <v/>
      </c>
      <c r="BN250" s="4" t="str">
        <f>IF(CM250="○",COUNTIF($AO$17:CM250,"○"),"")</f>
        <v/>
      </c>
      <c r="BO250" s="4" t="str">
        <f>IF(CN250="○",COUNTIF($AP$17:CN250,"○"),"")</f>
        <v/>
      </c>
      <c r="BP250" s="4" t="str">
        <f>IF(DI250="○",COUNTIF($AU$17:DI250,"○"),"")</f>
        <v/>
      </c>
      <c r="BQ250" s="77"/>
      <c r="BR250" s="77"/>
      <c r="BS250" s="4"/>
      <c r="BT250" s="10"/>
      <c r="BU250" s="10"/>
      <c r="BV250" s="10"/>
      <c r="BW250" s="10"/>
      <c r="BX250" s="10"/>
      <c r="BY250" s="26"/>
      <c r="BZ250" s="4"/>
      <c r="CA250" s="4"/>
      <c r="CB250" s="10"/>
      <c r="CC250" s="10"/>
      <c r="CD250" s="10"/>
      <c r="CE250" s="10"/>
      <c r="CF250" s="10"/>
    </row>
    <row r="251" spans="1:84" ht="21.95" customHeight="1" thickTop="1" thickBot="1" x14ac:dyDescent="0.2">
      <c r="A251" s="4"/>
      <c r="B251" s="4"/>
      <c r="C251" s="4"/>
      <c r="D251" s="4"/>
      <c r="E251" s="45"/>
      <c r="F251" s="45"/>
      <c r="G251" s="45"/>
      <c r="H251" s="45"/>
      <c r="I251" s="77"/>
      <c r="J251" s="77"/>
      <c r="K251" s="4"/>
      <c r="L251" s="4"/>
      <c r="M251" s="4"/>
      <c r="N251" s="4"/>
      <c r="O251" s="46"/>
      <c r="P251" s="46"/>
      <c r="Q251" s="46"/>
      <c r="R251" s="46"/>
      <c r="S251" s="77"/>
      <c r="T251" s="77"/>
      <c r="U251" s="10"/>
      <c r="V251" s="105">
        <f t="shared" si="87"/>
        <v>35</v>
      </c>
      <c r="W251" s="120" t="str">
        <f>IF('申込一覧表（男子）'!$B$51=0,"",('申込一覧表（男子）'!$B$51))</f>
        <v/>
      </c>
      <c r="X251" s="106" t="str">
        <f t="shared" si="88"/>
        <v/>
      </c>
      <c r="Y251" s="107" t="str">
        <f t="shared" si="89"/>
        <v/>
      </c>
      <c r="Z251" s="107" t="str">
        <f t="shared" si="90"/>
        <v/>
      </c>
      <c r="AA251" s="108">
        <f t="shared" si="86"/>
        <v>0</v>
      </c>
      <c r="AB251" s="164" t="str">
        <f t="shared" si="91"/>
        <v/>
      </c>
      <c r="AC251" s="109" t="str">
        <f t="shared" si="92"/>
        <v/>
      </c>
      <c r="AD251" s="53"/>
      <c r="AE251" s="53"/>
      <c r="AF251" s="53"/>
      <c r="AG251" s="53"/>
      <c r="AH251" s="53"/>
      <c r="AI251" s="53"/>
      <c r="AJ251" s="166"/>
      <c r="AK251" s="53"/>
      <c r="AL251" s="166"/>
      <c r="AM251" s="53"/>
      <c r="AN251" s="8"/>
      <c r="AO251" s="8"/>
      <c r="AP251" s="8"/>
      <c r="AQ251" s="8"/>
      <c r="AR251" s="8"/>
      <c r="AS251" s="8"/>
      <c r="AT251" s="8"/>
      <c r="AU251" s="8"/>
      <c r="AV251" s="10"/>
      <c r="AW251" s="10"/>
      <c r="AX251" s="10"/>
      <c r="AY251" s="4" t="str">
        <f t="shared" si="95"/>
        <v/>
      </c>
      <c r="AZ251" s="4" t="str">
        <f t="shared" si="96"/>
        <v/>
      </c>
      <c r="BA251" s="4" t="str">
        <f t="shared" si="97"/>
        <v/>
      </c>
      <c r="BB251" s="4" t="str">
        <f t="shared" si="98"/>
        <v/>
      </c>
      <c r="BC251" s="4" t="str">
        <f>IF(CD251="○",COUNTIF($AN$17:CD251,"○"),"")</f>
        <v/>
      </c>
      <c r="BD251" s="4" t="str">
        <f>IF(CE251="○",COUNTIF($AO$17:CE251,"○"),"")</f>
        <v/>
      </c>
      <c r="BE251" s="4" t="str">
        <f>IF(CF251="○",COUNTIF($AP$17:CF251,"○"),"")</f>
        <v/>
      </c>
      <c r="BF251" s="4" t="str">
        <f>IF(CK251="○",COUNTIF($AU$17:CK251,"○"),"")</f>
        <v/>
      </c>
      <c r="BG251" s="77"/>
      <c r="BH251" s="77"/>
      <c r="BI251" s="4" t="str">
        <f t="shared" si="99"/>
        <v/>
      </c>
      <c r="BJ251" s="4" t="str">
        <f t="shared" si="100"/>
        <v/>
      </c>
      <c r="BK251" s="4" t="str">
        <f t="shared" si="101"/>
        <v/>
      </c>
      <c r="BL251" s="4" t="str">
        <f t="shared" si="102"/>
        <v/>
      </c>
      <c r="BM251" s="4" t="str">
        <f>IF(CL251="○",COUNTIF($AN$17:CL251,"○"),"")</f>
        <v/>
      </c>
      <c r="BN251" s="4" t="str">
        <f>IF(CM251="○",COUNTIF($AO$17:CM251,"○"),"")</f>
        <v/>
      </c>
      <c r="BO251" s="4" t="str">
        <f>IF(CN251="○",COUNTIF($AP$17:CN251,"○"),"")</f>
        <v/>
      </c>
      <c r="BP251" s="4" t="str">
        <f>IF(DI251="○",COUNTIF($AU$17:DI251,"○"),"")</f>
        <v/>
      </c>
      <c r="BQ251" s="77"/>
      <c r="BR251" s="77"/>
      <c r="BS251" s="4"/>
      <c r="BT251" s="10"/>
      <c r="BU251" s="10"/>
      <c r="BV251" s="24"/>
      <c r="BW251" s="10"/>
      <c r="BX251" s="10"/>
      <c r="BY251" s="26"/>
      <c r="BZ251" s="4"/>
      <c r="CA251" s="4"/>
      <c r="CB251" s="10"/>
      <c r="CC251" s="10"/>
      <c r="CD251" s="10"/>
      <c r="CE251" s="24"/>
      <c r="CF251" s="10"/>
    </row>
    <row r="252" spans="1:84" ht="21.95" customHeight="1" thickTop="1" thickBot="1" x14ac:dyDescent="0.2">
      <c r="A252" s="4"/>
      <c r="B252" s="4"/>
      <c r="C252" s="4"/>
      <c r="D252" s="4"/>
      <c r="E252" s="45"/>
      <c r="F252" s="45"/>
      <c r="G252" s="45"/>
      <c r="H252" s="45"/>
      <c r="I252" s="77"/>
      <c r="J252" s="77"/>
      <c r="K252" s="4"/>
      <c r="L252" s="4"/>
      <c r="M252" s="4"/>
      <c r="N252" s="4"/>
      <c r="O252" s="46"/>
      <c r="P252" s="46"/>
      <c r="Q252" s="46"/>
      <c r="R252" s="46"/>
      <c r="S252" s="77"/>
      <c r="T252" s="77"/>
      <c r="U252" s="10"/>
      <c r="V252" s="105">
        <f t="shared" si="87"/>
        <v>36</v>
      </c>
      <c r="W252" s="120" t="str">
        <f>IF('申込一覧表（男子）'!$B$52=0,"",('申込一覧表（男子）'!$B$52))</f>
        <v/>
      </c>
      <c r="X252" s="106" t="str">
        <f t="shared" si="88"/>
        <v/>
      </c>
      <c r="Y252" s="107" t="str">
        <f t="shared" si="89"/>
        <v/>
      </c>
      <c r="Z252" s="107" t="str">
        <f t="shared" si="90"/>
        <v/>
      </c>
      <c r="AA252" s="108">
        <f t="shared" si="86"/>
        <v>0</v>
      </c>
      <c r="AB252" s="164" t="str">
        <f t="shared" si="91"/>
        <v/>
      </c>
      <c r="AC252" s="109" t="str">
        <f t="shared" si="92"/>
        <v/>
      </c>
      <c r="AD252" s="53"/>
      <c r="AE252" s="53"/>
      <c r="AF252" s="53"/>
      <c r="AG252" s="53"/>
      <c r="AH252" s="53"/>
      <c r="AI252" s="53"/>
      <c r="AJ252" s="166"/>
      <c r="AK252" s="53"/>
      <c r="AL252" s="166"/>
      <c r="AM252" s="53"/>
      <c r="AN252" s="8"/>
      <c r="AO252" s="8"/>
      <c r="AP252" s="8"/>
      <c r="AQ252" s="8"/>
      <c r="AR252" s="8"/>
      <c r="AS252" s="8"/>
      <c r="AT252" s="8"/>
      <c r="AU252" s="8"/>
      <c r="AV252" s="10"/>
      <c r="AW252" s="10"/>
      <c r="AX252" s="10"/>
      <c r="AY252" s="4" t="str">
        <f t="shared" si="95"/>
        <v/>
      </c>
      <c r="AZ252" s="4" t="str">
        <f t="shared" si="96"/>
        <v/>
      </c>
      <c r="BA252" s="4" t="str">
        <f t="shared" si="97"/>
        <v/>
      </c>
      <c r="BB252" s="4" t="str">
        <f t="shared" si="98"/>
        <v/>
      </c>
      <c r="BC252" s="4" t="str">
        <f>IF(CD252="○",COUNTIF($AN$17:CD252,"○"),"")</f>
        <v/>
      </c>
      <c r="BD252" s="4" t="str">
        <f>IF(CE252="○",COUNTIF($AO$17:CE252,"○"),"")</f>
        <v/>
      </c>
      <c r="BE252" s="4" t="str">
        <f>IF(CF252="○",COUNTIF($AP$17:CF252,"○"),"")</f>
        <v/>
      </c>
      <c r="BF252" s="4" t="str">
        <f>IF(CK252="○",COUNTIF($AU$17:CK252,"○"),"")</f>
        <v/>
      </c>
      <c r="BG252" s="77"/>
      <c r="BH252" s="77"/>
      <c r="BI252" s="4" t="str">
        <f t="shared" si="99"/>
        <v/>
      </c>
      <c r="BJ252" s="4" t="str">
        <f t="shared" si="100"/>
        <v/>
      </c>
      <c r="BK252" s="4" t="str">
        <f t="shared" si="101"/>
        <v/>
      </c>
      <c r="BL252" s="4" t="str">
        <f t="shared" si="102"/>
        <v/>
      </c>
      <c r="BM252" s="4" t="str">
        <f>IF(CL252="○",COUNTIF($AN$17:CL252,"○"),"")</f>
        <v/>
      </c>
      <c r="BN252" s="4" t="str">
        <f>IF(CM252="○",COUNTIF($AO$17:CM252,"○"),"")</f>
        <v/>
      </c>
      <c r="BO252" s="4" t="str">
        <f>IF(CN252="○",COUNTIF($AP$17:CN252,"○"),"")</f>
        <v/>
      </c>
      <c r="BP252" s="4" t="str">
        <f>IF(DI252="○",COUNTIF($AU$17:DI252,"○"),"")</f>
        <v/>
      </c>
      <c r="BQ252" s="77"/>
      <c r="BR252" s="77"/>
      <c r="BS252" s="4"/>
      <c r="BT252" s="10"/>
      <c r="BU252" s="10"/>
      <c r="BV252" s="10"/>
      <c r="BW252" s="10"/>
      <c r="BX252" s="10"/>
      <c r="BY252" s="26"/>
      <c r="BZ252" s="4"/>
      <c r="CA252" s="4"/>
      <c r="CB252" s="10"/>
      <c r="CC252" s="10"/>
      <c r="CD252" s="10"/>
      <c r="CE252" s="10"/>
      <c r="CF252" s="10"/>
    </row>
    <row r="253" spans="1:84" ht="21.95" customHeight="1" thickTop="1" thickBot="1" x14ac:dyDescent="0.2">
      <c r="A253" s="4"/>
      <c r="B253" s="4"/>
      <c r="C253" s="4"/>
      <c r="D253" s="4"/>
      <c r="E253" s="45"/>
      <c r="F253" s="45"/>
      <c r="G253" s="45"/>
      <c r="H253" s="45"/>
      <c r="I253" s="77"/>
      <c r="J253" s="77"/>
      <c r="K253" s="4"/>
      <c r="L253" s="4"/>
      <c r="M253" s="4"/>
      <c r="N253" s="4"/>
      <c r="O253" s="46"/>
      <c r="P253" s="46"/>
      <c r="Q253" s="46"/>
      <c r="R253" s="46"/>
      <c r="S253" s="77"/>
      <c r="T253" s="77"/>
      <c r="U253" s="10"/>
      <c r="V253" s="105">
        <f t="shared" si="87"/>
        <v>37</v>
      </c>
      <c r="W253" s="120" t="str">
        <f>IF('申込一覧表（男子）'!$B$53=0,"",('申込一覧表（男子）'!$B$53))</f>
        <v/>
      </c>
      <c r="X253" s="106" t="str">
        <f t="shared" si="88"/>
        <v/>
      </c>
      <c r="Y253" s="107" t="str">
        <f t="shared" si="89"/>
        <v/>
      </c>
      <c r="Z253" s="107" t="str">
        <f t="shared" si="90"/>
        <v/>
      </c>
      <c r="AA253" s="108">
        <f t="shared" si="86"/>
        <v>0</v>
      </c>
      <c r="AB253" s="164" t="str">
        <f t="shared" si="91"/>
        <v/>
      </c>
      <c r="AC253" s="109" t="str">
        <f t="shared" si="92"/>
        <v/>
      </c>
      <c r="AD253" s="53"/>
      <c r="AE253" s="53"/>
      <c r="AF253" s="53"/>
      <c r="AG253" s="53"/>
      <c r="AH253" s="53"/>
      <c r="AI253" s="53"/>
      <c r="AJ253" s="166"/>
      <c r="AK253" s="53"/>
      <c r="AL253" s="166"/>
      <c r="AM253" s="53"/>
      <c r="AN253" s="8"/>
      <c r="AO253" s="8"/>
      <c r="AP253" s="8"/>
      <c r="AQ253" s="8"/>
      <c r="AR253" s="8"/>
      <c r="AS253" s="8"/>
      <c r="AT253" s="8"/>
      <c r="AU253" s="8"/>
      <c r="AV253" s="10"/>
      <c r="AW253" s="10"/>
      <c r="AX253" s="10"/>
      <c r="AY253" s="4" t="str">
        <f t="shared" si="95"/>
        <v/>
      </c>
      <c r="AZ253" s="4" t="str">
        <f t="shared" si="96"/>
        <v/>
      </c>
      <c r="BA253" s="4" t="str">
        <f t="shared" si="97"/>
        <v/>
      </c>
      <c r="BB253" s="4" t="str">
        <f t="shared" si="98"/>
        <v/>
      </c>
      <c r="BC253" s="4" t="str">
        <f>IF(CD253="○",COUNTIF($AN$17:CD253,"○"),"")</f>
        <v/>
      </c>
      <c r="BD253" s="4" t="str">
        <f>IF(CE253="○",COUNTIF($AO$17:CE253,"○"),"")</f>
        <v/>
      </c>
      <c r="BE253" s="4" t="str">
        <f>IF(CF253="○",COUNTIF($AP$17:CF253,"○"),"")</f>
        <v/>
      </c>
      <c r="BF253" s="4" t="str">
        <f>IF(CK253="○",COUNTIF($AU$17:CK253,"○"),"")</f>
        <v/>
      </c>
      <c r="BG253" s="77"/>
      <c r="BH253" s="77"/>
      <c r="BI253" s="4" t="str">
        <f t="shared" si="99"/>
        <v/>
      </c>
      <c r="BJ253" s="4" t="str">
        <f t="shared" si="100"/>
        <v/>
      </c>
      <c r="BK253" s="4" t="str">
        <f t="shared" si="101"/>
        <v/>
      </c>
      <c r="BL253" s="4" t="str">
        <f t="shared" si="102"/>
        <v/>
      </c>
      <c r="BM253" s="4" t="str">
        <f>IF(CL253="○",COUNTIF($AN$17:CL253,"○"),"")</f>
        <v/>
      </c>
      <c r="BN253" s="4" t="str">
        <f>IF(CM253="○",COUNTIF($AO$17:CM253,"○"),"")</f>
        <v/>
      </c>
      <c r="BO253" s="4" t="str">
        <f>IF(CN253="○",COUNTIF($AP$17:CN253,"○"),"")</f>
        <v/>
      </c>
      <c r="BP253" s="4" t="str">
        <f>IF(DI253="○",COUNTIF($AU$17:DI253,"○"),"")</f>
        <v/>
      </c>
      <c r="BQ253" s="77"/>
      <c r="BR253" s="77"/>
      <c r="BS253" s="4"/>
      <c r="BT253" s="10"/>
      <c r="BU253" s="10"/>
      <c r="BV253" s="10"/>
      <c r="BW253" s="10"/>
      <c r="BX253" s="10"/>
      <c r="BY253" s="26"/>
      <c r="BZ253" s="4"/>
      <c r="CA253" s="4"/>
      <c r="CB253" s="10"/>
      <c r="CC253" s="10"/>
      <c r="CD253" s="10"/>
      <c r="CE253" s="10"/>
      <c r="CF253" s="10"/>
    </row>
    <row r="254" spans="1:84" ht="21.95" customHeight="1" thickTop="1" thickBot="1" x14ac:dyDescent="0.2">
      <c r="A254" s="4"/>
      <c r="B254" s="4"/>
      <c r="C254" s="4"/>
      <c r="D254" s="4"/>
      <c r="E254" s="45"/>
      <c r="F254" s="45"/>
      <c r="G254" s="45"/>
      <c r="H254" s="45"/>
      <c r="I254" s="77"/>
      <c r="J254" s="77"/>
      <c r="K254" s="4"/>
      <c r="L254" s="4"/>
      <c r="M254" s="4"/>
      <c r="N254" s="4"/>
      <c r="O254" s="46"/>
      <c r="P254" s="46"/>
      <c r="Q254" s="46"/>
      <c r="R254" s="46"/>
      <c r="S254" s="77"/>
      <c r="T254" s="77"/>
      <c r="U254" s="10"/>
      <c r="V254" s="105">
        <f t="shared" ref="V254:V256" si="103">IF($V54="","",$V54)</f>
        <v>38</v>
      </c>
      <c r="W254" s="120" t="str">
        <f>IF('申込一覧表（男子）'!$B$54=0,"",('申込一覧表（男子）'!$B$54))</f>
        <v/>
      </c>
      <c r="X254" s="106" t="str">
        <f t="shared" ref="X254:X256" si="104">IF($X54="","",$X54)</f>
        <v/>
      </c>
      <c r="Y254" s="107" t="str">
        <f t="shared" ref="Y254:Y256" si="105">IF($Y54="","",$Y54)</f>
        <v/>
      </c>
      <c r="Z254" s="107" t="str">
        <f t="shared" ref="Z254:Z256" si="106">IF($Z54="","",$Z54)</f>
        <v/>
      </c>
      <c r="AA254" s="108">
        <f t="shared" si="86"/>
        <v>0</v>
      </c>
      <c r="AB254" s="164" t="str">
        <f t="shared" ref="AB254:AB256" si="107">IF($AL54="","",$AL54)</f>
        <v/>
      </c>
      <c r="AC254" s="109" t="str">
        <f t="shared" ref="AC254:AC256" si="108">IF($AM54="","",$AM54)</f>
        <v/>
      </c>
      <c r="AD254" s="53"/>
      <c r="AE254" s="53"/>
      <c r="AF254" s="53"/>
      <c r="AG254" s="53"/>
      <c r="AH254" s="53"/>
      <c r="AI254" s="53"/>
      <c r="AJ254" s="166"/>
      <c r="AK254" s="53"/>
      <c r="AL254" s="166"/>
      <c r="AM254" s="53"/>
      <c r="AN254" s="8"/>
      <c r="AO254" s="8"/>
      <c r="AP254" s="8"/>
      <c r="AQ254" s="8"/>
      <c r="AR254" s="8"/>
      <c r="AS254" s="8"/>
      <c r="AT254" s="8"/>
      <c r="AU254" s="8"/>
      <c r="AV254" s="10"/>
      <c r="AW254" s="10"/>
      <c r="AX254" s="10"/>
      <c r="AY254" s="4" t="str">
        <f t="shared" si="93"/>
        <v/>
      </c>
      <c r="AZ254" s="4" t="str">
        <f t="shared" si="93"/>
        <v/>
      </c>
      <c r="BA254" s="4" t="str">
        <f t="shared" si="93"/>
        <v/>
      </c>
      <c r="BB254" s="4" t="str">
        <f t="shared" si="93"/>
        <v/>
      </c>
      <c r="BC254" s="4" t="str">
        <f>IF(CD254="○",COUNTIF($AN$17:CD254,"○"),"")</f>
        <v/>
      </c>
      <c r="BD254" s="4" t="str">
        <f>IF(CE254="○",COUNTIF($AO$17:CE254,"○"),"")</f>
        <v/>
      </c>
      <c r="BE254" s="4" t="str">
        <f>IF(CF254="○",COUNTIF($AP$17:CF254,"○"),"")</f>
        <v/>
      </c>
      <c r="BF254" s="4" t="str">
        <f>IF(CK254="○",COUNTIF($AU$17:CK254,"○"),"")</f>
        <v/>
      </c>
      <c r="BG254" s="77"/>
      <c r="BH254" s="77"/>
      <c r="BI254" s="4" t="str">
        <f t="shared" si="94"/>
        <v/>
      </c>
      <c r="BJ254" s="4" t="str">
        <f t="shared" si="94"/>
        <v/>
      </c>
      <c r="BK254" s="4" t="str">
        <f t="shared" si="94"/>
        <v/>
      </c>
      <c r="BL254" s="4" t="str">
        <f t="shared" si="94"/>
        <v/>
      </c>
      <c r="BM254" s="4" t="str">
        <f>IF(CL254="○",COUNTIF($AN$17:CL254,"○"),"")</f>
        <v/>
      </c>
      <c r="BN254" s="4" t="str">
        <f>IF(CM254="○",COUNTIF($AO$17:CM254,"○"),"")</f>
        <v/>
      </c>
      <c r="BO254" s="4" t="str">
        <f>IF(CN254="○",COUNTIF($AP$17:CN254,"○"),"")</f>
        <v/>
      </c>
      <c r="BP254" s="4" t="str">
        <f>IF(DI254="○",COUNTIF($AU$17:DI254,"○"),"")</f>
        <v/>
      </c>
      <c r="BQ254" s="77"/>
      <c r="BR254" s="77"/>
      <c r="BS254" s="4"/>
      <c r="BT254" s="10"/>
      <c r="BU254" s="10"/>
      <c r="BV254" s="10"/>
      <c r="BW254" s="10"/>
      <c r="BX254" s="10"/>
      <c r="BY254" s="26"/>
      <c r="BZ254" s="4"/>
      <c r="CA254" s="4"/>
      <c r="CB254" s="10"/>
      <c r="CC254" s="10"/>
      <c r="CD254" s="10"/>
      <c r="CE254" s="10"/>
      <c r="CF254" s="10"/>
    </row>
    <row r="255" spans="1:84" ht="21.95" customHeight="1" thickTop="1" thickBot="1" x14ac:dyDescent="0.2">
      <c r="A255" s="4"/>
      <c r="B255" s="4"/>
      <c r="C255" s="4"/>
      <c r="D255" s="4"/>
      <c r="E255" s="45"/>
      <c r="F255" s="45"/>
      <c r="G255" s="45"/>
      <c r="H255" s="45"/>
      <c r="I255" s="77"/>
      <c r="J255" s="77"/>
      <c r="K255" s="4"/>
      <c r="L255" s="4"/>
      <c r="M255" s="4"/>
      <c r="N255" s="4"/>
      <c r="O255" s="46"/>
      <c r="P255" s="46"/>
      <c r="Q255" s="46"/>
      <c r="R255" s="46"/>
      <c r="S255" s="77"/>
      <c r="T255" s="77"/>
      <c r="U255" s="10"/>
      <c r="V255" s="105">
        <f t="shared" si="103"/>
        <v>39</v>
      </c>
      <c r="W255" s="120" t="str">
        <f>IF('申込一覧表（男子）'!$B$55=0,"",('申込一覧表（男子）'!$B$55))</f>
        <v/>
      </c>
      <c r="X255" s="106" t="str">
        <f t="shared" si="104"/>
        <v/>
      </c>
      <c r="Y255" s="107" t="str">
        <f t="shared" si="105"/>
        <v/>
      </c>
      <c r="Z255" s="107" t="str">
        <f t="shared" si="106"/>
        <v/>
      </c>
      <c r="AA255" s="108">
        <f t="shared" si="86"/>
        <v>0</v>
      </c>
      <c r="AB255" s="164" t="str">
        <f t="shared" si="107"/>
        <v/>
      </c>
      <c r="AC255" s="109" t="str">
        <f t="shared" si="108"/>
        <v/>
      </c>
      <c r="AD255" s="53"/>
      <c r="AE255" s="53"/>
      <c r="AF255" s="53"/>
      <c r="AG255" s="53"/>
      <c r="AH255" s="53"/>
      <c r="AI255" s="53"/>
      <c r="AJ255" s="166"/>
      <c r="AK255" s="53"/>
      <c r="AL255" s="166"/>
      <c r="AM255" s="53"/>
      <c r="AN255" s="8"/>
      <c r="AO255" s="8"/>
      <c r="AP255" s="8"/>
      <c r="AQ255" s="8"/>
      <c r="AR255" s="8"/>
      <c r="AS255" s="8"/>
      <c r="AT255" s="8"/>
      <c r="AU255" s="8"/>
      <c r="AV255" s="10"/>
      <c r="AW255" s="10"/>
      <c r="AX255" s="10"/>
      <c r="AY255" s="4" t="str">
        <f t="shared" si="93"/>
        <v/>
      </c>
      <c r="AZ255" s="4" t="str">
        <f t="shared" si="93"/>
        <v/>
      </c>
      <c r="BA255" s="4" t="str">
        <f t="shared" si="93"/>
        <v/>
      </c>
      <c r="BB255" s="4" t="str">
        <f t="shared" si="93"/>
        <v/>
      </c>
      <c r="BC255" s="4" t="str">
        <f>IF(CD255="○",COUNTIF($AN$17:CD255,"○"),"")</f>
        <v/>
      </c>
      <c r="BD255" s="4" t="str">
        <f>IF(CE255="○",COUNTIF($AO$17:CE255,"○"),"")</f>
        <v/>
      </c>
      <c r="BE255" s="4" t="str">
        <f>IF(CF255="○",COUNTIF($AP$17:CF255,"○"),"")</f>
        <v/>
      </c>
      <c r="BF255" s="4" t="str">
        <f>IF(CK255="○",COUNTIF($AU$17:CK255,"○"),"")</f>
        <v/>
      </c>
      <c r="BG255" s="77"/>
      <c r="BH255" s="77"/>
      <c r="BI255" s="4" t="str">
        <f t="shared" si="94"/>
        <v/>
      </c>
      <c r="BJ255" s="4" t="str">
        <f t="shared" si="94"/>
        <v/>
      </c>
      <c r="BK255" s="4" t="str">
        <f t="shared" si="94"/>
        <v/>
      </c>
      <c r="BL255" s="4" t="str">
        <f t="shared" si="94"/>
        <v/>
      </c>
      <c r="BM255" s="4" t="str">
        <f>IF(CL255="○",COUNTIF($AN$17:CL255,"○"),"")</f>
        <v/>
      </c>
      <c r="BN255" s="4" t="str">
        <f>IF(CM255="○",COUNTIF($AO$17:CM255,"○"),"")</f>
        <v/>
      </c>
      <c r="BO255" s="4" t="str">
        <f>IF(CN255="○",COUNTIF($AP$17:CN255,"○"),"")</f>
        <v/>
      </c>
      <c r="BP255" s="4" t="str">
        <f>IF(DI255="○",COUNTIF($AU$17:DI255,"○"),"")</f>
        <v/>
      </c>
      <c r="BQ255" s="77"/>
      <c r="BR255" s="77"/>
      <c r="BS255" s="10"/>
      <c r="BT255" s="10"/>
      <c r="BU255" s="10"/>
      <c r="BV255" s="10"/>
      <c r="BW255" s="10"/>
      <c r="BX255" s="10"/>
      <c r="BY255" s="26"/>
      <c r="BZ255" s="4"/>
      <c r="CA255" s="4"/>
      <c r="CB255" s="10"/>
      <c r="CC255" s="10"/>
      <c r="CD255" s="10"/>
      <c r="CE255" s="10"/>
      <c r="CF255" s="10"/>
    </row>
    <row r="256" spans="1:84" ht="21.95" customHeight="1" thickTop="1" thickBot="1" x14ac:dyDescent="0.2">
      <c r="A256" s="4"/>
      <c r="B256" s="4"/>
      <c r="C256" s="4"/>
      <c r="D256" s="4"/>
      <c r="E256" s="45"/>
      <c r="F256" s="45"/>
      <c r="G256" s="45"/>
      <c r="H256" s="45"/>
      <c r="I256" s="77"/>
      <c r="J256" s="77"/>
      <c r="K256" s="4"/>
      <c r="L256" s="4"/>
      <c r="M256" s="4"/>
      <c r="N256" s="4"/>
      <c r="O256" s="46"/>
      <c r="P256" s="46"/>
      <c r="Q256" s="46"/>
      <c r="R256" s="46"/>
      <c r="S256" s="77"/>
      <c r="T256" s="77"/>
      <c r="U256" s="10"/>
      <c r="V256" s="115">
        <f t="shared" si="103"/>
        <v>40</v>
      </c>
      <c r="W256" s="120" t="str">
        <f>IF('申込一覧表（男子）'!$B$56=0,"",('申込一覧表（男子）'!$B$56))</f>
        <v/>
      </c>
      <c r="X256" s="116" t="str">
        <f t="shared" si="104"/>
        <v/>
      </c>
      <c r="Y256" s="117" t="str">
        <f t="shared" si="105"/>
        <v/>
      </c>
      <c r="Z256" s="117" t="str">
        <f t="shared" si="106"/>
        <v/>
      </c>
      <c r="AA256" s="108">
        <f t="shared" si="86"/>
        <v>0</v>
      </c>
      <c r="AB256" s="165" t="str">
        <f t="shared" si="107"/>
        <v/>
      </c>
      <c r="AC256" s="118" t="str">
        <f t="shared" si="108"/>
        <v/>
      </c>
      <c r="AD256" s="53"/>
      <c r="AE256" s="53"/>
      <c r="AF256" s="53"/>
      <c r="AG256" s="53"/>
      <c r="AH256" s="53"/>
      <c r="AI256" s="53"/>
      <c r="AJ256" s="166"/>
      <c r="AK256" s="53"/>
      <c r="AL256" s="166"/>
      <c r="AM256" s="53"/>
      <c r="AN256" s="8"/>
      <c r="AO256" s="8"/>
      <c r="AP256" s="8"/>
      <c r="AQ256" s="8"/>
      <c r="AR256" s="8"/>
      <c r="AS256" s="8"/>
      <c r="AT256" s="8"/>
      <c r="AU256" s="8"/>
      <c r="AV256" s="10"/>
      <c r="AW256" s="10"/>
      <c r="AX256" s="10"/>
      <c r="AY256" s="4" t="str">
        <f t="shared" si="93"/>
        <v/>
      </c>
      <c r="AZ256" s="4" t="str">
        <f t="shared" si="93"/>
        <v/>
      </c>
      <c r="BA256" s="4" t="str">
        <f t="shared" si="93"/>
        <v/>
      </c>
      <c r="BB256" s="4" t="str">
        <f t="shared" si="93"/>
        <v/>
      </c>
      <c r="BC256" s="4" t="str">
        <f>IF(CD256="○",COUNTIF($AN$17:CD256,"○"),"")</f>
        <v/>
      </c>
      <c r="BD256" s="4" t="str">
        <f>IF(CE256="○",COUNTIF($AO$17:CE256,"○"),"")</f>
        <v/>
      </c>
      <c r="BE256" s="4" t="str">
        <f>IF(CF256="○",COUNTIF($AP$17:CF256,"○"),"")</f>
        <v/>
      </c>
      <c r="BF256" s="4" t="str">
        <f>IF(CK256="○",COUNTIF($AU$17:CK256,"○"),"")</f>
        <v/>
      </c>
      <c r="BG256" s="77"/>
      <c r="BH256" s="77"/>
      <c r="BI256" s="4" t="str">
        <f t="shared" si="94"/>
        <v/>
      </c>
      <c r="BJ256" s="4" t="str">
        <f t="shared" si="94"/>
        <v/>
      </c>
      <c r="BK256" s="4" t="str">
        <f t="shared" si="94"/>
        <v/>
      </c>
      <c r="BL256" s="4" t="str">
        <f t="shared" si="94"/>
        <v/>
      </c>
      <c r="BM256" s="4" t="str">
        <f>IF(CL256="○",COUNTIF($AN$17:CL256,"○"),"")</f>
        <v/>
      </c>
      <c r="BN256" s="4" t="str">
        <f>IF(CM256="○",COUNTIF($AO$17:CM256,"○"),"")</f>
        <v/>
      </c>
      <c r="BO256" s="4" t="str">
        <f>IF(CN256="○",COUNTIF($AP$17:CN256,"○"),"")</f>
        <v/>
      </c>
      <c r="BP256" s="4" t="str">
        <f>IF(DI256="○",COUNTIF($AU$17:DI256,"○"),"")</f>
        <v/>
      </c>
      <c r="BQ256" s="77"/>
      <c r="BR256" s="77"/>
      <c r="BS256" s="10"/>
      <c r="BT256" s="10"/>
      <c r="BU256" s="10"/>
      <c r="BV256" s="10"/>
      <c r="BW256" s="10"/>
      <c r="BX256" s="10"/>
      <c r="BY256" s="26"/>
      <c r="BZ256" s="4"/>
      <c r="CA256" s="4"/>
      <c r="CB256" s="10"/>
      <c r="CC256" s="10"/>
      <c r="CD256" s="10"/>
      <c r="CE256" s="10"/>
      <c r="CF256" s="10"/>
    </row>
    <row r="257" spans="24:83" x14ac:dyDescent="0.15">
      <c r="BT257" s="10"/>
      <c r="BU257" s="10"/>
      <c r="BV257" s="10"/>
      <c r="BW257" s="10"/>
      <c r="BX257" s="10"/>
      <c r="CC257" s="10"/>
      <c r="CD257" s="10"/>
      <c r="CE257" s="10"/>
    </row>
    <row r="258" spans="24:83" ht="21" x14ac:dyDescent="0.15">
      <c r="X258" s="2" ph="1"/>
    </row>
    <row r="259" spans="24:83" ht="21" x14ac:dyDescent="0.15">
      <c r="X259" s="2" ph="1"/>
    </row>
    <row r="260" spans="24:83" ht="21" x14ac:dyDescent="0.15">
      <c r="X260" s="2" ph="1"/>
    </row>
  </sheetData>
  <protectedRanges>
    <protectedRange sqref="AX7:AZ9 V12:AA13 V15:AW256 V14:AQ14 AV12:AW14" name="範囲1_1"/>
    <protectedRange password="E484" sqref="CC257:CE257 BT257:BX257 AY10:BF88 U1:U16 BG1:BR88 V1:BF1 AX2:BF9 BS7:CG9 BS5:CC6 BS1:CE4 AX10:AX11 V12:AA13 BS10:CE16 BS17:CF88 AB58:AX88 AB89:CF96 A89:V256 X58:AA96 X97:CF256 X57:AX57 U18:V88 U17:AX17 W18:AX56 W57:W256 V15:AX16 V14:AQ14 AV12:AX14 A1:T88" name="範囲2_1"/>
    <protectedRange sqref="AC4:AK4 AM2:AW8 X2:AK3 V2:W10 AL2:AL10 V11:AW11 X5:AK10" name="範囲3_2"/>
    <protectedRange sqref="AG4:AK4 V4:W4 V11:AW11 AC4:AE4 AT7:AV8 AU6 AW6:AW8 AM5:AU5 AM6:AS8 V5:V10 X5:AL10" name="範囲1_1_2"/>
    <protectedRange password="E484" sqref="AP2 V4:W4 AC4:AE4 AO3:AP4 AG4:AK4 V11:AW11 AL6:AL10 AW6:AW8 AT7:AV8 AU6 AM6:AS8 V5:V10 AL5:AW5 AQ2:AW4 AL2:AN4 V2:AK3 X5:AK10" name="範囲2_1_2"/>
    <protectedRange sqref="AR14:AU14" name="範囲3_2_2_1"/>
    <protectedRange sqref="AR14:AU14" name="範囲1_1_2_2_1"/>
    <protectedRange password="E484" sqref="AR14:AU14" name="範囲2_1_2_2_1"/>
    <protectedRange sqref="AB12:AQ13" name="範囲3_2_2_2"/>
    <protectedRange sqref="AB12:AQ13" name="範囲1_1_2_2_2"/>
    <protectedRange password="E484" sqref="AB12:AQ13" name="範囲2_1_2_2_2"/>
    <protectedRange sqref="AR12:AU13" name="範囲3_2_2_1_1"/>
    <protectedRange sqref="AR12:AU13" name="範囲1_1_2_2_1_1"/>
    <protectedRange password="E484" sqref="AR12:AU13" name="範囲2_1_2_2_1_1"/>
  </protectedRanges>
  <mergeCells count="47">
    <mergeCell ref="V2:AF2"/>
    <mergeCell ref="AG2:AN2"/>
    <mergeCell ref="AC5:AJ5"/>
    <mergeCell ref="AB13:AI13"/>
    <mergeCell ref="AJ13:AM13"/>
    <mergeCell ref="AN13:AQ13"/>
    <mergeCell ref="AM7:AM8"/>
    <mergeCell ref="AN7:AN8"/>
    <mergeCell ref="AO7:AQ8"/>
    <mergeCell ref="AC7:AJ7"/>
    <mergeCell ref="AE4:AJ4"/>
    <mergeCell ref="AM5:AQ5"/>
    <mergeCell ref="AC8:AJ8"/>
    <mergeCell ref="AC9:AJ9"/>
    <mergeCell ref="AN10:AP10"/>
    <mergeCell ref="AB12:AQ12"/>
    <mergeCell ref="A14:H16"/>
    <mergeCell ref="K14:R16"/>
    <mergeCell ref="AB14:AB16"/>
    <mergeCell ref="AC14:AC16"/>
    <mergeCell ref="AD14:AD16"/>
    <mergeCell ref="V12:V16"/>
    <mergeCell ref="W12:W16"/>
    <mergeCell ref="X12:X16"/>
    <mergeCell ref="Z12:Z16"/>
    <mergeCell ref="AL14:AL16"/>
    <mergeCell ref="AM14:AM16"/>
    <mergeCell ref="AR13:AU13"/>
    <mergeCell ref="AR12:AU12"/>
    <mergeCell ref="BI14:BP16"/>
    <mergeCell ref="AY14:BF16"/>
    <mergeCell ref="AK14:AK16"/>
    <mergeCell ref="AV12:AW16"/>
    <mergeCell ref="AR5:AS5"/>
    <mergeCell ref="AT5:AW6"/>
    <mergeCell ref="AC6:AJ6"/>
    <mergeCell ref="AO6:AQ6"/>
    <mergeCell ref="AE14:AE16"/>
    <mergeCell ref="AS7:AS8"/>
    <mergeCell ref="AT7:AW8"/>
    <mergeCell ref="AS10:AU10"/>
    <mergeCell ref="AR7:AR8"/>
    <mergeCell ref="AF14:AF16"/>
    <mergeCell ref="AG14:AG16"/>
    <mergeCell ref="AH14:AH16"/>
    <mergeCell ref="AI14:AI16"/>
    <mergeCell ref="AJ14:AJ16"/>
  </mergeCells>
  <phoneticPr fontId="1"/>
  <conditionalFormatting sqref="AN16:AU16">
    <cfRule type="expression" dxfId="22" priority="1">
      <formula>AN16&gt;4000</formula>
    </cfRule>
    <cfRule type="expression" dxfId="21" priority="2">
      <formula>OR(AN$17:AN$56="○")</formula>
    </cfRule>
  </conditionalFormatting>
  <dataValidations count="1">
    <dataValidation type="list" allowBlank="1" showInputMessage="1" showErrorMessage="1" sqref="AB57:AB256" xr:uid="{00000000-0002-0000-0200-000000000000}">
      <formula1>$BY$17:$BY$45</formula1>
    </dataValidation>
  </dataValidations>
  <pageMargins left="0.7" right="0.7" top="0.75" bottom="0.75" header="0.3" footer="0.3"/>
  <pageSetup paperSize="9"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CG260"/>
  <sheetViews>
    <sheetView topLeftCell="E1" zoomScale="80" zoomScaleNormal="80" workbookViewId="0">
      <selection activeCell="O4" sqref="O4"/>
    </sheetView>
  </sheetViews>
  <sheetFormatPr defaultColWidth="9" defaultRowHeight="13.5" x14ac:dyDescent="0.15"/>
  <cols>
    <col min="1" max="2" width="4.125" style="2" customWidth="1"/>
    <col min="3" max="4" width="4.375" style="2" customWidth="1"/>
    <col min="5" max="12" width="4.125" style="2" customWidth="1"/>
    <col min="13" max="14" width="4.375" style="2" customWidth="1"/>
    <col min="15" max="20" width="4.125" style="2" customWidth="1"/>
    <col min="21" max="21" width="1.625" style="2" customWidth="1"/>
    <col min="22" max="22" width="3" style="27" customWidth="1"/>
    <col min="23" max="23" width="5.375" style="2" customWidth="1"/>
    <col min="24" max="24" width="10.625" style="2" customWidth="1"/>
    <col min="25" max="25" width="3.125" style="2" customWidth="1"/>
    <col min="26" max="26" width="3.375" style="2" customWidth="1"/>
    <col min="27" max="27" width="9" style="27"/>
    <col min="28" max="28" width="5.625" style="2" customWidth="1"/>
    <col min="29" max="29" width="8.625" style="2" customWidth="1"/>
    <col min="30" max="30" width="5.625" style="2" customWidth="1"/>
    <col min="31" max="31" width="8.625" style="2" customWidth="1"/>
    <col min="32" max="32" width="5.625" style="2" customWidth="1"/>
    <col min="33" max="33" width="8.625" style="2" customWidth="1"/>
    <col min="34" max="34" width="5.625" style="2" customWidth="1"/>
    <col min="35" max="35" width="8.625" style="2" customWidth="1"/>
    <col min="36" max="36" width="5.625" style="2" customWidth="1"/>
    <col min="37" max="37" width="6.625" style="2" customWidth="1"/>
    <col min="38" max="38" width="5.625" style="2" customWidth="1"/>
    <col min="39" max="39" width="6.625" style="2" customWidth="1"/>
    <col min="40" max="47" width="6.75" style="2" customWidth="1"/>
    <col min="48" max="48" width="3" style="2" customWidth="1"/>
    <col min="49" max="49" width="6.75" style="2" customWidth="1"/>
    <col min="50" max="50" width="9" style="2" customWidth="1"/>
    <col min="51" max="52" width="4.125" style="2" customWidth="1"/>
    <col min="53" max="54" width="4.375" style="2" customWidth="1"/>
    <col min="55" max="62" width="4.125" style="2" customWidth="1"/>
    <col min="63" max="64" width="4.375" style="2" customWidth="1"/>
    <col min="65" max="71" width="4.125" style="2" customWidth="1"/>
    <col min="72" max="72" width="4.625" style="2" customWidth="1"/>
    <col min="73" max="73" width="19.125" style="2" customWidth="1"/>
    <col min="74" max="74" width="12.625" style="2" customWidth="1"/>
    <col min="75" max="75" width="4.5" style="2" customWidth="1"/>
    <col min="76" max="76" width="8.75" style="2" customWidth="1"/>
    <col min="77" max="77" width="9" style="1"/>
    <col min="78" max="79" width="9" style="2"/>
    <col min="80" max="81" width="3.875" style="2" customWidth="1"/>
    <col min="82" max="82" width="12.875" style="2" customWidth="1"/>
    <col min="83" max="83" width="13.25" style="2" customWidth="1"/>
    <col min="84" max="84" width="5.5" style="2" customWidth="1"/>
    <col min="85" max="16384" width="9" style="2"/>
  </cols>
  <sheetData>
    <row r="1" spans="1:85" ht="2.25" customHeight="1" x14ac:dyDescent="0.15">
      <c r="A1" s="10"/>
      <c r="B1" s="9"/>
      <c r="C1" s="10"/>
      <c r="D1" s="10"/>
      <c r="E1" s="10"/>
      <c r="F1" s="10"/>
      <c r="G1" s="10"/>
      <c r="H1" s="10"/>
      <c r="I1" s="10"/>
      <c r="J1" s="10"/>
      <c r="K1" s="10"/>
      <c r="L1" s="9"/>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8"/>
      <c r="AS1" s="18"/>
      <c r="AT1" s="18"/>
      <c r="AU1" s="18"/>
      <c r="AV1" s="10"/>
      <c r="AW1" s="10"/>
      <c r="AX1" s="10"/>
      <c r="AY1" s="10"/>
      <c r="AZ1" s="9"/>
      <c r="BA1" s="10"/>
      <c r="BB1" s="10"/>
      <c r="BC1" s="10"/>
      <c r="BD1" s="10"/>
      <c r="BE1" s="10"/>
      <c r="BF1" s="10"/>
      <c r="BG1" s="10"/>
      <c r="BH1" s="10"/>
      <c r="BI1" s="10"/>
      <c r="BJ1" s="9"/>
      <c r="BK1" s="10"/>
      <c r="BL1" s="10"/>
      <c r="BM1" s="10"/>
      <c r="BN1" s="10"/>
      <c r="BO1" s="10"/>
      <c r="BP1" s="10"/>
      <c r="BQ1" s="10"/>
      <c r="BR1" s="10"/>
      <c r="BS1" s="10"/>
      <c r="BT1" s="10"/>
      <c r="BU1" s="10"/>
      <c r="BV1" s="10"/>
      <c r="BW1" s="10"/>
      <c r="BX1" s="10"/>
      <c r="BY1" s="10"/>
      <c r="BZ1" s="10"/>
      <c r="CA1" s="10"/>
      <c r="CB1" s="10"/>
      <c r="CC1" s="10"/>
      <c r="CD1" s="10"/>
      <c r="CE1" s="10"/>
    </row>
    <row r="2" spans="1:85" ht="30" customHeight="1" x14ac:dyDescent="0.15">
      <c r="A2" s="10"/>
      <c r="B2" s="19"/>
      <c r="C2" s="19"/>
      <c r="D2" s="19"/>
      <c r="E2" s="19"/>
      <c r="F2" s="19"/>
      <c r="G2" s="19"/>
      <c r="H2" s="19"/>
      <c r="I2" s="19"/>
      <c r="J2" s="19"/>
      <c r="K2" s="10"/>
      <c r="L2" s="19"/>
      <c r="M2" s="19"/>
      <c r="N2" s="19"/>
      <c r="O2" s="19"/>
      <c r="P2" s="19"/>
      <c r="Q2" s="19"/>
      <c r="R2" s="19"/>
      <c r="S2" s="19"/>
      <c r="T2" s="19"/>
      <c r="U2" s="19"/>
      <c r="V2" s="734" t="s">
        <v>57</v>
      </c>
      <c r="W2" s="734"/>
      <c r="X2" s="734"/>
      <c r="Y2" s="734"/>
      <c r="Z2" s="734"/>
      <c r="AA2" s="734"/>
      <c r="AB2" s="734"/>
      <c r="AC2" s="734"/>
      <c r="AD2" s="734"/>
      <c r="AE2" s="734"/>
      <c r="AF2" s="735"/>
      <c r="AG2" s="736" t="str">
        <f>'申込一覧表（女子）'!I2</f>
        <v>令和8年度第3回小田原地区記録会</v>
      </c>
      <c r="AH2" s="737"/>
      <c r="AI2" s="737"/>
      <c r="AJ2" s="737"/>
      <c r="AK2" s="737"/>
      <c r="AL2" s="737"/>
      <c r="AM2" s="737"/>
      <c r="AN2" s="738"/>
      <c r="AO2" s="10"/>
      <c r="AP2" s="84" t="s">
        <v>63</v>
      </c>
      <c r="AQ2" s="82"/>
      <c r="AR2" s="82"/>
      <c r="AS2" s="82"/>
      <c r="AT2" s="82"/>
      <c r="AU2" s="82"/>
      <c r="AV2" s="82"/>
      <c r="AW2" s="82"/>
      <c r="AX2" s="10"/>
      <c r="AY2" s="10"/>
      <c r="AZ2" s="19"/>
      <c r="BA2" s="19"/>
      <c r="BB2" s="19"/>
      <c r="BC2" s="19"/>
      <c r="BD2" s="19"/>
      <c r="BE2" s="19"/>
      <c r="BF2" s="19"/>
      <c r="BG2" s="19"/>
      <c r="BH2" s="19"/>
      <c r="BI2" s="10"/>
      <c r="BJ2" s="19"/>
      <c r="BK2" s="19"/>
      <c r="BL2" s="19"/>
      <c r="BM2" s="19"/>
      <c r="BN2" s="19"/>
      <c r="BO2" s="19"/>
      <c r="BP2" s="19"/>
      <c r="BQ2" s="19"/>
      <c r="BR2" s="19"/>
      <c r="BS2" s="10"/>
      <c r="BT2" s="10"/>
      <c r="BU2" s="10"/>
      <c r="BV2" s="10"/>
      <c r="BW2" s="10"/>
      <c r="BX2" s="10"/>
      <c r="BY2" s="10"/>
      <c r="BZ2" s="10"/>
      <c r="CA2" s="10"/>
      <c r="CB2" s="10"/>
      <c r="CC2" s="10"/>
      <c r="CD2" s="10"/>
      <c r="CE2" s="10"/>
    </row>
    <row r="3" spans="1:85" ht="2.25" customHeight="1" x14ac:dyDescent="0.15">
      <c r="A3" s="20"/>
      <c r="B3" s="21"/>
      <c r="C3" s="21"/>
      <c r="D3" s="21"/>
      <c r="E3" s="21"/>
      <c r="F3" s="21"/>
      <c r="G3" s="21"/>
      <c r="H3" s="21"/>
      <c r="I3" s="21"/>
      <c r="J3" s="21"/>
      <c r="K3" s="20"/>
      <c r="L3" s="21"/>
      <c r="M3" s="21"/>
      <c r="N3" s="21"/>
      <c r="O3" s="21"/>
      <c r="P3" s="21"/>
      <c r="Q3" s="21"/>
      <c r="R3" s="21"/>
      <c r="S3" s="21"/>
      <c r="T3" s="21"/>
      <c r="U3" s="21"/>
      <c r="V3" s="8"/>
      <c r="W3" s="8"/>
      <c r="X3" s="8"/>
      <c r="Y3" s="8"/>
      <c r="Z3" s="8"/>
      <c r="AA3" s="8"/>
      <c r="AB3" s="157"/>
      <c r="AC3" s="8"/>
      <c r="AD3" s="157"/>
      <c r="AE3" s="8"/>
      <c r="AF3" s="157"/>
      <c r="AG3" s="8"/>
      <c r="AH3" s="157"/>
      <c r="AI3" s="8"/>
      <c r="AJ3" s="157"/>
      <c r="AK3" s="8"/>
      <c r="AL3" s="157"/>
      <c r="AM3" s="8"/>
      <c r="AN3" s="10"/>
      <c r="AO3" s="10"/>
      <c r="AP3" s="10"/>
      <c r="AQ3" s="10"/>
      <c r="AR3" s="18"/>
      <c r="AS3" s="18"/>
      <c r="AT3" s="18"/>
      <c r="AU3" s="18"/>
      <c r="AV3" s="10"/>
      <c r="AW3" s="10"/>
      <c r="AX3" s="10"/>
      <c r="AY3" s="20"/>
      <c r="AZ3" s="21"/>
      <c r="BA3" s="21"/>
      <c r="BB3" s="21"/>
      <c r="BC3" s="21"/>
      <c r="BD3" s="21"/>
      <c r="BE3" s="21"/>
      <c r="BF3" s="21"/>
      <c r="BG3" s="21"/>
      <c r="BH3" s="21"/>
      <c r="BI3" s="20"/>
      <c r="BJ3" s="21"/>
      <c r="BK3" s="21"/>
      <c r="BL3" s="21"/>
      <c r="BM3" s="21"/>
      <c r="BN3" s="21"/>
      <c r="BO3" s="21"/>
      <c r="BP3" s="21"/>
      <c r="BQ3" s="21"/>
      <c r="BR3" s="21"/>
      <c r="BS3" s="10"/>
      <c r="BT3" s="10"/>
      <c r="BU3" s="10"/>
      <c r="BV3" s="10"/>
      <c r="BW3" s="10"/>
      <c r="BX3" s="10"/>
      <c r="BY3" s="10"/>
      <c r="BZ3" s="10"/>
      <c r="CA3" s="10"/>
      <c r="CB3" s="10"/>
      <c r="CC3" s="10"/>
      <c r="CD3" s="10"/>
      <c r="CE3" s="10"/>
    </row>
    <row r="4" spans="1:85" ht="21.95" customHeight="1" thickBot="1" x14ac:dyDescent="0.2">
      <c r="A4" s="10"/>
      <c r="B4" s="10"/>
      <c r="C4" s="10"/>
      <c r="D4" s="10"/>
      <c r="E4" s="10"/>
      <c r="F4" s="10"/>
      <c r="G4" s="10"/>
      <c r="H4" s="10"/>
      <c r="I4" s="10"/>
      <c r="J4" s="10"/>
      <c r="K4" s="10"/>
      <c r="L4" s="10"/>
      <c r="M4" s="10"/>
      <c r="N4" s="10"/>
      <c r="O4" s="10"/>
      <c r="P4" s="10"/>
      <c r="Q4" s="10"/>
      <c r="R4" s="10"/>
      <c r="S4" s="10"/>
      <c r="T4" s="10"/>
      <c r="U4" s="10"/>
      <c r="V4" s="133"/>
      <c r="W4" s="133"/>
      <c r="AA4" s="2"/>
      <c r="AC4" s="135" t="s">
        <v>56</v>
      </c>
      <c r="AD4" s="135"/>
      <c r="AE4" s="744">
        <f>'申込一覧表（女子）'!J4</f>
        <v>0</v>
      </c>
      <c r="AF4" s="744"/>
      <c r="AG4" s="744"/>
      <c r="AH4" s="744"/>
      <c r="AI4" s="744"/>
      <c r="AJ4" s="744"/>
      <c r="AK4" s="147" t="s">
        <v>61</v>
      </c>
      <c r="AL4" s="157"/>
      <c r="AM4" s="8"/>
      <c r="AN4" s="10"/>
      <c r="AO4" s="10"/>
      <c r="AP4" s="10"/>
      <c r="AQ4" s="10"/>
      <c r="AR4" s="18"/>
      <c r="AS4" s="18"/>
      <c r="AT4" s="18"/>
      <c r="AU4" s="18"/>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row>
    <row r="5" spans="1:85" s="3" customFormat="1" ht="21.95" customHeight="1" thickBot="1" x14ac:dyDescent="0.2">
      <c r="A5" s="22"/>
      <c r="B5" s="22"/>
      <c r="C5" s="22"/>
      <c r="D5" s="22"/>
      <c r="E5" s="22"/>
      <c r="F5" s="22"/>
      <c r="G5" s="22"/>
      <c r="H5" s="22"/>
      <c r="I5" s="22"/>
      <c r="J5" s="22"/>
      <c r="K5" s="22"/>
      <c r="L5" s="22"/>
      <c r="M5" s="22"/>
      <c r="N5" s="22"/>
      <c r="O5" s="22"/>
      <c r="P5" s="22"/>
      <c r="Q5" s="22"/>
      <c r="R5" s="22"/>
      <c r="S5" s="22"/>
      <c r="T5" s="22"/>
      <c r="U5" s="22"/>
      <c r="V5" s="127" t="s">
        <v>51</v>
      </c>
      <c r="W5" s="128"/>
      <c r="X5" s="128"/>
      <c r="Y5" s="128"/>
      <c r="Z5" s="128"/>
      <c r="AA5" s="128"/>
      <c r="AB5" s="158"/>
      <c r="AC5" s="595">
        <f>'申込一覧表（女子）'!H5</f>
        <v>0</v>
      </c>
      <c r="AD5" s="596"/>
      <c r="AE5" s="596"/>
      <c r="AF5" s="596"/>
      <c r="AG5" s="596"/>
      <c r="AH5" s="596"/>
      <c r="AI5" s="596"/>
      <c r="AJ5" s="596"/>
      <c r="AK5" s="78"/>
      <c r="AL5" s="134"/>
      <c r="AM5" s="557" t="s">
        <v>49</v>
      </c>
      <c r="AN5" s="568"/>
      <c r="AO5" s="568"/>
      <c r="AP5" s="568"/>
      <c r="AQ5" s="558"/>
      <c r="AR5" s="557" t="s">
        <v>50</v>
      </c>
      <c r="AS5" s="558"/>
      <c r="AT5" s="559" t="s">
        <v>48</v>
      </c>
      <c r="AU5" s="560"/>
      <c r="AV5" s="560"/>
      <c r="AW5" s="561"/>
      <c r="AX5" s="22"/>
      <c r="AY5" s="22"/>
      <c r="AZ5" s="22"/>
      <c r="BA5" s="39"/>
      <c r="BB5" s="10"/>
      <c r="BC5" s="10"/>
      <c r="BD5" s="10"/>
      <c r="BE5" s="10"/>
      <c r="BF5" s="10"/>
      <c r="BG5" s="22"/>
      <c r="BH5" s="22"/>
      <c r="BI5" s="10"/>
      <c r="BJ5" s="22"/>
      <c r="BK5" s="22"/>
      <c r="BL5" s="22"/>
      <c r="BM5" s="22"/>
      <c r="BN5" s="22"/>
      <c r="BO5" s="22"/>
      <c r="BP5" s="22"/>
      <c r="BQ5" s="22"/>
      <c r="BR5" s="22"/>
      <c r="BS5" s="22"/>
      <c r="BT5" s="22"/>
      <c r="BU5" s="22"/>
      <c r="BV5" s="22"/>
      <c r="BW5" s="22"/>
      <c r="BX5" s="22"/>
      <c r="BY5" s="22"/>
      <c r="BZ5" s="22"/>
      <c r="CA5" s="22"/>
      <c r="CB5" s="22"/>
      <c r="CC5" s="22"/>
    </row>
    <row r="6" spans="1:85" s="3" customFormat="1" ht="21.95" customHeight="1" thickBot="1" x14ac:dyDescent="0.2">
      <c r="A6" s="22"/>
      <c r="B6" s="22"/>
      <c r="C6" s="22"/>
      <c r="D6" s="22"/>
      <c r="E6" s="22"/>
      <c r="F6" s="22"/>
      <c r="G6" s="22"/>
      <c r="H6" s="22"/>
      <c r="I6" s="22"/>
      <c r="J6" s="22"/>
      <c r="K6" s="22"/>
      <c r="L6" s="22"/>
      <c r="M6" s="22"/>
      <c r="N6" s="22"/>
      <c r="O6" s="22"/>
      <c r="P6" s="22"/>
      <c r="Q6" s="22"/>
      <c r="R6" s="22"/>
      <c r="S6" s="22"/>
      <c r="T6" s="22"/>
      <c r="U6" s="22"/>
      <c r="V6" s="129" t="s">
        <v>52</v>
      </c>
      <c r="W6" s="130"/>
      <c r="X6" s="130"/>
      <c r="Y6" s="130"/>
      <c r="Z6" s="130"/>
      <c r="AA6" s="130"/>
      <c r="AB6" s="159"/>
      <c r="AC6" s="595">
        <f>'申込一覧表（女子）'!H6</f>
        <v>0</v>
      </c>
      <c r="AD6" s="596"/>
      <c r="AE6" s="596"/>
      <c r="AF6" s="596"/>
      <c r="AG6" s="596"/>
      <c r="AH6" s="596"/>
      <c r="AI6" s="596"/>
      <c r="AJ6" s="596"/>
      <c r="AK6" s="79"/>
      <c r="AL6" s="80"/>
      <c r="AM6" s="148" t="s">
        <v>43</v>
      </c>
      <c r="AN6" s="149" t="s">
        <v>44</v>
      </c>
      <c r="AO6" s="567" t="s">
        <v>45</v>
      </c>
      <c r="AP6" s="568"/>
      <c r="AQ6" s="558"/>
      <c r="AR6" s="148" t="s">
        <v>46</v>
      </c>
      <c r="AS6" s="150" t="s">
        <v>47</v>
      </c>
      <c r="AT6" s="562"/>
      <c r="AU6" s="563"/>
      <c r="AV6" s="563"/>
      <c r="AW6" s="564"/>
      <c r="AX6" s="22"/>
      <c r="AY6" s="22"/>
      <c r="AZ6" s="22"/>
      <c r="BA6" s="10"/>
      <c r="BB6" s="10"/>
      <c r="BC6" s="10"/>
      <c r="BD6" s="10"/>
      <c r="BE6" s="10"/>
      <c r="BF6" s="10"/>
      <c r="BG6" s="22"/>
      <c r="BH6" s="22"/>
      <c r="BI6" s="10"/>
      <c r="BJ6" s="22"/>
      <c r="BK6" s="22"/>
      <c r="BL6" s="22"/>
      <c r="BM6" s="22"/>
      <c r="BN6" s="22"/>
      <c r="BO6" s="22"/>
      <c r="BP6" s="22"/>
      <c r="BQ6" s="22"/>
      <c r="BR6" s="22"/>
      <c r="BS6" s="22"/>
      <c r="BT6" s="22"/>
      <c r="BU6" s="22"/>
      <c r="BV6" s="22"/>
      <c r="BW6" s="22"/>
      <c r="BX6" s="22"/>
      <c r="BY6" s="22"/>
      <c r="BZ6" s="22"/>
      <c r="CA6" s="22"/>
      <c r="CB6" s="22"/>
      <c r="CC6" s="22"/>
    </row>
    <row r="7" spans="1:85" s="3" customFormat="1" ht="21.95" customHeight="1" thickBot="1" x14ac:dyDescent="0.2">
      <c r="A7" s="22"/>
      <c r="B7" s="22"/>
      <c r="C7" s="22"/>
      <c r="D7" s="22"/>
      <c r="E7" s="22"/>
      <c r="F7" s="22"/>
      <c r="G7" s="22"/>
      <c r="H7" s="22"/>
      <c r="I7" s="22"/>
      <c r="J7" s="22"/>
      <c r="K7" s="22"/>
      <c r="L7" s="22"/>
      <c r="M7" s="22"/>
      <c r="N7" s="22"/>
      <c r="O7" s="22"/>
      <c r="P7" s="22"/>
      <c r="Q7" s="22"/>
      <c r="R7" s="22"/>
      <c r="S7" s="22"/>
      <c r="T7" s="22"/>
      <c r="U7" s="22"/>
      <c r="V7" s="131" t="s">
        <v>54</v>
      </c>
      <c r="W7" s="132"/>
      <c r="X7" s="132"/>
      <c r="Y7" s="132"/>
      <c r="Z7" s="132"/>
      <c r="AA7" s="132"/>
      <c r="AB7" s="144"/>
      <c r="AC7" s="595">
        <f>'申込一覧表（女子）'!H7</f>
        <v>0</v>
      </c>
      <c r="AD7" s="596"/>
      <c r="AE7" s="596"/>
      <c r="AF7" s="596"/>
      <c r="AG7" s="596"/>
      <c r="AH7" s="596"/>
      <c r="AI7" s="596"/>
      <c r="AJ7" s="596"/>
      <c r="AK7" s="7" t="s">
        <v>0</v>
      </c>
      <c r="AL7" s="80"/>
      <c r="AM7" s="569">
        <f>'申込一覧表（男子）'!R7:R8</f>
        <v>0</v>
      </c>
      <c r="AN7" s="569">
        <f>'申込一覧表（女子）'!S7:S8</f>
        <v>0</v>
      </c>
      <c r="AO7" s="573">
        <f>'申込一覧表（女子）'!T7</f>
        <v>0</v>
      </c>
      <c r="AP7" s="574"/>
      <c r="AQ7" s="575"/>
      <c r="AR7" s="569">
        <f>'申込一覧表（女子）'!W7:W8</f>
        <v>0</v>
      </c>
      <c r="AS7" s="579">
        <f>'申込一覧表（女子）'!X7:X8</f>
        <v>0</v>
      </c>
      <c r="AT7" s="581"/>
      <c r="AU7" s="582"/>
      <c r="AV7" s="582"/>
      <c r="AW7" s="583"/>
      <c r="AX7" s="80"/>
      <c r="AY7" s="80"/>
      <c r="AZ7" s="80"/>
      <c r="BA7" s="10"/>
      <c r="BB7" s="10"/>
      <c r="BC7" s="10"/>
      <c r="BD7" s="10"/>
      <c r="BE7" s="10"/>
      <c r="BF7" s="10"/>
      <c r="BG7" s="22"/>
      <c r="BH7" s="22"/>
      <c r="BI7" s="10"/>
      <c r="BJ7" s="22"/>
      <c r="BK7" s="22"/>
      <c r="BL7" s="22"/>
      <c r="BM7" s="22"/>
      <c r="BN7" s="22"/>
      <c r="BO7" s="22"/>
      <c r="BP7" s="22"/>
      <c r="BQ7" s="22"/>
      <c r="BR7" s="22"/>
      <c r="BS7" s="22"/>
      <c r="BT7" s="22"/>
      <c r="BU7" s="22"/>
      <c r="BV7" s="22"/>
      <c r="BW7" s="22"/>
      <c r="BX7" s="22"/>
      <c r="BY7" s="22"/>
      <c r="BZ7" s="22"/>
      <c r="CA7" s="22"/>
      <c r="CB7" s="22"/>
      <c r="CC7" s="22"/>
      <c r="CD7" s="22"/>
      <c r="CE7" s="22"/>
      <c r="CF7" s="22"/>
      <c r="CG7" s="22"/>
    </row>
    <row r="8" spans="1:85" s="3" customFormat="1" ht="21.95" customHeight="1" thickBot="1" x14ac:dyDescent="0.2">
      <c r="A8" s="22"/>
      <c r="B8" s="22"/>
      <c r="C8" s="22"/>
      <c r="D8" s="22"/>
      <c r="E8" s="22"/>
      <c r="F8" s="22"/>
      <c r="G8" s="22"/>
      <c r="H8" s="22"/>
      <c r="I8" s="22"/>
      <c r="J8" s="22"/>
      <c r="K8" s="22"/>
      <c r="L8" s="22"/>
      <c r="M8" s="22"/>
      <c r="N8" s="22"/>
      <c r="O8" s="22"/>
      <c r="P8" s="22"/>
      <c r="Q8" s="22"/>
      <c r="R8" s="22"/>
      <c r="S8" s="22"/>
      <c r="T8" s="22"/>
      <c r="U8" s="22"/>
      <c r="V8" s="142" t="s">
        <v>53</v>
      </c>
      <c r="W8" s="143"/>
      <c r="X8" s="143"/>
      <c r="Y8" s="143"/>
      <c r="Z8" s="143"/>
      <c r="AA8" s="143"/>
      <c r="AB8" s="144"/>
      <c r="AC8" s="595">
        <f>'申込一覧表（女子）'!H8</f>
        <v>0</v>
      </c>
      <c r="AD8" s="596"/>
      <c r="AE8" s="596"/>
      <c r="AF8" s="596"/>
      <c r="AG8" s="596"/>
      <c r="AH8" s="596"/>
      <c r="AI8" s="596"/>
      <c r="AJ8" s="596"/>
      <c r="AK8" s="7" t="s">
        <v>0</v>
      </c>
      <c r="AL8" s="80"/>
      <c r="AM8" s="570"/>
      <c r="AN8" s="570"/>
      <c r="AO8" s="576"/>
      <c r="AP8" s="577"/>
      <c r="AQ8" s="578"/>
      <c r="AR8" s="570"/>
      <c r="AS8" s="580"/>
      <c r="AT8" s="584"/>
      <c r="AU8" s="585"/>
      <c r="AV8" s="585"/>
      <c r="AW8" s="586"/>
      <c r="AX8" s="80"/>
      <c r="AY8" s="80"/>
      <c r="AZ8" s="80"/>
      <c r="BA8" s="10"/>
      <c r="BB8" s="10"/>
      <c r="BC8" s="10"/>
      <c r="BD8" s="10"/>
      <c r="BE8" s="10"/>
      <c r="BF8" s="10"/>
      <c r="BG8" s="22"/>
      <c r="BH8" s="22"/>
      <c r="BI8" s="10"/>
      <c r="BJ8" s="22"/>
      <c r="BK8" s="22"/>
      <c r="BL8" s="22"/>
      <c r="BM8" s="22"/>
      <c r="BN8" s="22"/>
      <c r="BO8" s="22"/>
      <c r="BP8" s="22"/>
      <c r="BQ8" s="22"/>
      <c r="BR8" s="22"/>
      <c r="BS8" s="22"/>
      <c r="BT8" s="22"/>
      <c r="BU8" s="22"/>
      <c r="BV8" s="22"/>
      <c r="BW8" s="22"/>
      <c r="BX8" s="22"/>
      <c r="BY8" s="22"/>
      <c r="BZ8" s="22"/>
      <c r="CA8" s="22"/>
      <c r="CB8" s="22"/>
      <c r="CC8" s="22"/>
      <c r="CD8" s="22"/>
      <c r="CE8" s="22"/>
      <c r="CF8" s="22"/>
      <c r="CG8" s="22"/>
    </row>
    <row r="9" spans="1:85" s="3" customFormat="1" ht="21.95" customHeight="1" thickBot="1" x14ac:dyDescent="0.2">
      <c r="A9" s="22"/>
      <c r="B9" s="22"/>
      <c r="C9" s="22"/>
      <c r="D9" s="22"/>
      <c r="E9" s="22"/>
      <c r="F9" s="22"/>
      <c r="G9" s="22"/>
      <c r="H9" s="22"/>
      <c r="I9" s="22"/>
      <c r="J9" s="22"/>
      <c r="K9" s="22"/>
      <c r="L9" s="22"/>
      <c r="M9" s="22"/>
      <c r="N9" s="22"/>
      <c r="O9" s="22"/>
      <c r="P9" s="22"/>
      <c r="Q9" s="22"/>
      <c r="R9" s="22"/>
      <c r="S9" s="22"/>
      <c r="T9" s="22"/>
      <c r="U9" s="22"/>
      <c r="V9" s="139" t="s">
        <v>62</v>
      </c>
      <c r="W9" s="140"/>
      <c r="X9" s="140"/>
      <c r="Y9" s="140"/>
      <c r="Z9" s="140"/>
      <c r="AA9" s="140"/>
      <c r="AB9" s="145"/>
      <c r="AC9" s="595">
        <f>'申込一覧表（女子）'!H9</f>
        <v>0</v>
      </c>
      <c r="AD9" s="596"/>
      <c r="AE9" s="596"/>
      <c r="AF9" s="596"/>
      <c r="AG9" s="596"/>
      <c r="AH9" s="596"/>
      <c r="AI9" s="596"/>
      <c r="AJ9" s="596"/>
      <c r="AK9" s="138"/>
      <c r="AL9" s="137"/>
      <c r="AM9" s="141" t="s">
        <v>24</v>
      </c>
      <c r="AX9" s="80"/>
      <c r="AY9" s="80"/>
      <c r="AZ9" s="80"/>
      <c r="BA9" s="10"/>
      <c r="BB9" s="10"/>
      <c r="BC9" s="10"/>
      <c r="BD9" s="10"/>
      <c r="BE9" s="10"/>
      <c r="BF9" s="10"/>
      <c r="BG9" s="22"/>
      <c r="BH9" s="22"/>
      <c r="BI9" s="10"/>
      <c r="BJ9" s="22"/>
      <c r="BK9" s="22"/>
      <c r="BL9" s="22"/>
      <c r="BM9" s="22"/>
      <c r="BN9" s="22"/>
      <c r="BO9" s="22"/>
      <c r="BP9" s="22"/>
      <c r="BQ9" s="22"/>
      <c r="BR9" s="22"/>
      <c r="BS9" s="22"/>
      <c r="BT9" s="22"/>
      <c r="BU9" s="22"/>
      <c r="BV9" s="22"/>
      <c r="BW9" s="22"/>
      <c r="BX9" s="22"/>
      <c r="BY9" s="22"/>
      <c r="BZ9" s="22"/>
      <c r="CA9" s="22"/>
      <c r="CB9" s="22"/>
      <c r="CC9" s="22"/>
      <c r="CD9" s="22"/>
      <c r="CE9" s="22"/>
      <c r="CF9" s="22"/>
      <c r="CG9" s="22"/>
    </row>
    <row r="10" spans="1:85" ht="23.25" customHeight="1" thickBot="1" x14ac:dyDescent="0.2">
      <c r="A10" s="10" t="str">
        <f>IFERROR(VLOOKUP(ROW(A10),$A$17:$X$56,10,0),"")</f>
        <v/>
      </c>
      <c r="B10" s="10" t="str">
        <f>IFERROR(VLOOKUP(ROW(B10),$A$17:$Y$56,9,0),"")</f>
        <v/>
      </c>
      <c r="C10" s="10" t="str">
        <f>IFERROR(VLOOKUP(ROW(C10),$A$17:$Y$56,10,0),"")</f>
        <v/>
      </c>
      <c r="D10" s="10"/>
      <c r="E10" s="10" t="str">
        <f>IFERROR(VLOOKUP(ROW(E10),$A$17:$Y$56,11,0),"")</f>
        <v/>
      </c>
      <c r="F10" s="10"/>
      <c r="G10" s="10"/>
      <c r="H10" s="10"/>
      <c r="I10" s="10"/>
      <c r="J10" s="10"/>
      <c r="K10" s="10" t="str">
        <f>IFERROR(VLOOKUP(ROW(K10),$A$17:$X$56,10,0),"")</f>
        <v/>
      </c>
      <c r="L10" s="10" t="str">
        <f>IFERROR(VLOOKUP(ROW(L10),$A$17:$Y$56,9,0),"")</f>
        <v/>
      </c>
      <c r="M10" s="10" t="str">
        <f>IFERROR(VLOOKUP(ROW(M10),$A$17:$Y$56,10,0),"")</f>
        <v/>
      </c>
      <c r="N10" s="10"/>
      <c r="O10" s="10" t="str">
        <f>IFERROR(VLOOKUP(ROW(O10),$A$17:$Y$56,11,0),"")</f>
        <v/>
      </c>
      <c r="P10" s="10"/>
      <c r="Q10" s="10"/>
      <c r="R10" s="10"/>
      <c r="S10" s="10"/>
      <c r="T10" s="10"/>
      <c r="U10" s="10"/>
      <c r="V10" s="136"/>
      <c r="W10" s="22"/>
      <c r="X10" s="22"/>
      <c r="Y10" s="22"/>
      <c r="Z10" s="22"/>
      <c r="AA10" s="22"/>
      <c r="AB10" s="22"/>
      <c r="AC10" s="80"/>
      <c r="AD10" s="80"/>
      <c r="AE10" s="80"/>
      <c r="AF10" s="80"/>
      <c r="AG10" s="80"/>
      <c r="AH10" s="80"/>
      <c r="AI10" s="80"/>
      <c r="AJ10" s="80"/>
      <c r="AK10" s="121"/>
      <c r="AL10" s="137"/>
      <c r="AM10" s="153" t="s">
        <v>25</v>
      </c>
      <c r="AN10" s="715"/>
      <c r="AO10" s="716"/>
      <c r="AP10" s="716"/>
      <c r="AQ10" s="151" t="s">
        <v>26</v>
      </c>
      <c r="AR10" s="152" t="s">
        <v>25</v>
      </c>
      <c r="AS10" s="715"/>
      <c r="AT10" s="716"/>
      <c r="AU10" s="716"/>
      <c r="AV10" s="146"/>
      <c r="AW10" s="151" t="s">
        <v>26</v>
      </c>
      <c r="AX10" s="10"/>
      <c r="AY10" s="10" t="str">
        <f>IFERROR(VLOOKUP(ROW(AY10),$A$17:$X$56,10,0),"")</f>
        <v/>
      </c>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8"/>
      <c r="BZ10" s="10"/>
      <c r="CA10" s="10"/>
      <c r="CB10" s="10"/>
      <c r="CC10" s="10"/>
      <c r="CD10" s="10"/>
      <c r="CE10" s="10"/>
    </row>
    <row r="11" spans="1:85" ht="12" customHeight="1" thickBot="1" x14ac:dyDescent="0.2">
      <c r="A11" s="10" t="str">
        <f>IFERROR(VLOOKUP(ROW(A11),$A$17:$X$21,10,0),"")</f>
        <v/>
      </c>
      <c r="B11" s="10"/>
      <c r="C11" s="10"/>
      <c r="D11" s="10"/>
      <c r="E11" s="10"/>
      <c r="F11" s="10"/>
      <c r="G11" s="10"/>
      <c r="H11" s="10"/>
      <c r="I11" s="10"/>
      <c r="J11" s="10"/>
      <c r="K11" s="10" t="str">
        <f>IFERROR(VLOOKUP(ROW(K11),$A$17:$X$21,10,0),"")</f>
        <v/>
      </c>
      <c r="L11" s="10"/>
      <c r="M11" s="10"/>
      <c r="N11" s="10"/>
      <c r="O11" s="10"/>
      <c r="P11" s="10"/>
      <c r="Q11" s="10"/>
      <c r="R11" s="10"/>
      <c r="S11" s="10"/>
      <c r="T11" s="10"/>
      <c r="U11" s="10"/>
      <c r="V11" s="9"/>
      <c r="W11" s="10"/>
      <c r="X11" s="10"/>
      <c r="Y11" s="10"/>
      <c r="Z11" s="10"/>
      <c r="AA11" s="9"/>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t="str">
        <f>IFERROR(VLOOKUP(ROW(AY11),$A$17:$X$21,10,0),"")</f>
        <v/>
      </c>
      <c r="AZ11" s="10"/>
      <c r="BA11" s="10"/>
      <c r="BB11" s="10"/>
      <c r="BC11" s="10"/>
      <c r="BD11" s="10"/>
      <c r="BE11" s="10"/>
      <c r="BF11" s="10"/>
      <c r="BG11" s="10"/>
      <c r="BH11" s="10"/>
      <c r="BI11" s="10"/>
      <c r="BJ11" s="10"/>
      <c r="BK11" s="10"/>
      <c r="BL11" s="10"/>
      <c r="BM11" s="10"/>
      <c r="BN11" s="10"/>
      <c r="BO11" s="10"/>
      <c r="BP11" s="10"/>
      <c r="BQ11" s="10"/>
      <c r="BR11" s="10"/>
      <c r="BS11" s="10"/>
      <c r="BT11" s="10"/>
      <c r="BU11" s="10" t="s">
        <v>67</v>
      </c>
      <c r="BV11" s="10"/>
      <c r="BW11" s="10"/>
      <c r="BX11" s="10"/>
      <c r="BY11" s="18"/>
      <c r="BZ11" s="10"/>
      <c r="CA11" s="10"/>
      <c r="CB11" s="10"/>
      <c r="CC11" s="10"/>
      <c r="CD11" s="10"/>
      <c r="CE11" s="10"/>
    </row>
    <row r="12" spans="1:85" ht="24.75" customHeight="1" x14ac:dyDescent="0.15">
      <c r="A12" s="57"/>
      <c r="B12" s="57"/>
      <c r="C12" s="57"/>
      <c r="D12" s="57"/>
      <c r="E12" s="57"/>
      <c r="F12" s="57"/>
      <c r="G12" s="57"/>
      <c r="H12" s="57"/>
      <c r="I12" s="57"/>
      <c r="J12" s="10"/>
      <c r="K12" s="57"/>
      <c r="L12" s="57"/>
      <c r="M12" s="57"/>
      <c r="N12" s="57"/>
      <c r="O12" s="57"/>
      <c r="P12" s="57"/>
      <c r="Q12" s="57"/>
      <c r="R12" s="10"/>
      <c r="S12" s="57"/>
      <c r="T12" s="10"/>
      <c r="U12" s="10"/>
      <c r="V12" s="542" t="s">
        <v>1</v>
      </c>
      <c r="W12" s="545" t="s">
        <v>55</v>
      </c>
      <c r="X12" s="548" t="s">
        <v>2</v>
      </c>
      <c r="Y12" s="124"/>
      <c r="Z12" s="548" t="s">
        <v>3</v>
      </c>
      <c r="AA12" s="124"/>
      <c r="AB12" s="745" t="s">
        <v>4</v>
      </c>
      <c r="AC12" s="746"/>
      <c r="AD12" s="746"/>
      <c r="AE12" s="746"/>
      <c r="AF12" s="746"/>
      <c r="AG12" s="746"/>
      <c r="AH12" s="746"/>
      <c r="AI12" s="746"/>
      <c r="AJ12" s="746"/>
      <c r="AK12" s="746"/>
      <c r="AL12" s="746"/>
      <c r="AM12" s="746"/>
      <c r="AN12" s="746"/>
      <c r="AO12" s="746"/>
      <c r="AP12" s="746"/>
      <c r="AQ12" s="746"/>
      <c r="AR12" s="722"/>
      <c r="AS12" s="723"/>
      <c r="AT12" s="723"/>
      <c r="AU12" s="724"/>
      <c r="AV12" s="515" t="s">
        <v>65</v>
      </c>
      <c r="AW12" s="516"/>
      <c r="AX12" s="521" t="s">
        <v>64</v>
      </c>
      <c r="AY12" s="10"/>
      <c r="AZ12" s="10"/>
      <c r="BA12" s="10"/>
      <c r="BB12" s="10"/>
      <c r="BC12" s="10"/>
      <c r="BD12" s="10"/>
      <c r="BE12" s="10"/>
      <c r="BF12" s="10"/>
      <c r="BG12" s="57"/>
      <c r="BH12" s="10"/>
      <c r="BI12" s="10"/>
      <c r="BJ12" s="10"/>
      <c r="BK12" s="10"/>
      <c r="BL12" s="10"/>
      <c r="BM12" s="10"/>
      <c r="BN12" s="10"/>
      <c r="BO12" s="10"/>
      <c r="BP12" s="10"/>
      <c r="BQ12" s="57"/>
      <c r="BR12" s="10"/>
      <c r="BS12" s="10"/>
      <c r="BT12" s="10"/>
      <c r="BU12" s="10" t="s">
        <v>66</v>
      </c>
      <c r="BV12" s="10"/>
      <c r="BW12" s="10"/>
      <c r="BX12" s="10"/>
      <c r="BY12" s="18"/>
      <c r="BZ12" s="10"/>
      <c r="CA12" s="10"/>
      <c r="CB12" s="10"/>
      <c r="CC12" s="10"/>
      <c r="CD12" s="10"/>
      <c r="CE12" s="10"/>
    </row>
    <row r="13" spans="1:85" ht="15" customHeight="1" thickBot="1" x14ac:dyDescent="0.2">
      <c r="A13" s="23"/>
      <c r="B13" s="23"/>
      <c r="C13" s="23"/>
      <c r="D13" s="23"/>
      <c r="E13" s="23"/>
      <c r="F13" s="23"/>
      <c r="G13" s="23"/>
      <c r="H13" s="23"/>
      <c r="I13" s="23"/>
      <c r="J13" s="23"/>
      <c r="K13" s="23"/>
      <c r="L13" s="23"/>
      <c r="M13" s="23"/>
      <c r="N13" s="23"/>
      <c r="O13" s="23"/>
      <c r="P13" s="23"/>
      <c r="Q13" s="23"/>
      <c r="R13" s="23"/>
      <c r="S13" s="23"/>
      <c r="T13" s="23"/>
      <c r="U13" s="10"/>
      <c r="V13" s="543"/>
      <c r="W13" s="546"/>
      <c r="X13" s="549"/>
      <c r="Y13" s="125"/>
      <c r="Z13" s="549"/>
      <c r="AA13" s="123"/>
      <c r="AB13" s="524" t="s">
        <v>6</v>
      </c>
      <c r="AC13" s="525"/>
      <c r="AD13" s="525"/>
      <c r="AE13" s="525"/>
      <c r="AF13" s="525"/>
      <c r="AG13" s="525"/>
      <c r="AH13" s="525"/>
      <c r="AI13" s="526"/>
      <c r="AJ13" s="527" t="s">
        <v>7</v>
      </c>
      <c r="AK13" s="528"/>
      <c r="AL13" s="528"/>
      <c r="AM13" s="529"/>
      <c r="AN13" s="739" t="s">
        <v>98</v>
      </c>
      <c r="AO13" s="740"/>
      <c r="AP13" s="740"/>
      <c r="AQ13" s="741"/>
      <c r="AR13" s="530" t="s">
        <v>40</v>
      </c>
      <c r="AS13" s="531"/>
      <c r="AT13" s="531"/>
      <c r="AU13" s="532"/>
      <c r="AV13" s="517"/>
      <c r="AW13" s="518"/>
      <c r="AX13" s="522"/>
      <c r="AY13" s="36"/>
      <c r="AZ13" s="36"/>
      <c r="BA13" s="36"/>
      <c r="BB13" s="36"/>
      <c r="BC13" s="36"/>
      <c r="BD13" s="36"/>
      <c r="BE13" s="36"/>
      <c r="BF13" s="23"/>
      <c r="BG13" s="23"/>
      <c r="BH13" s="23"/>
      <c r="BI13" s="36"/>
      <c r="BJ13" s="36"/>
      <c r="BK13" s="36"/>
      <c r="BL13" s="36"/>
      <c r="BM13" s="36"/>
      <c r="BN13" s="36"/>
      <c r="BO13" s="36"/>
      <c r="BP13" s="23"/>
      <c r="BQ13" s="23"/>
      <c r="BR13" s="23"/>
      <c r="BS13" s="23"/>
      <c r="BT13" s="10"/>
      <c r="BU13" s="216"/>
      <c r="BV13" s="10"/>
      <c r="BW13" s="10"/>
      <c r="BX13" s="10"/>
      <c r="BY13" s="18"/>
      <c r="BZ13" s="10"/>
      <c r="CA13" s="10"/>
      <c r="CB13" s="10"/>
      <c r="CC13" s="10"/>
      <c r="CD13" s="10"/>
      <c r="CE13" s="10"/>
    </row>
    <row r="14" spans="1:85" ht="15" customHeight="1" thickTop="1" thickBot="1" x14ac:dyDescent="0.2">
      <c r="A14" s="725" t="s">
        <v>41</v>
      </c>
      <c r="B14" s="726"/>
      <c r="C14" s="726"/>
      <c r="D14" s="726"/>
      <c r="E14" s="726"/>
      <c r="F14" s="726"/>
      <c r="G14" s="726"/>
      <c r="H14" s="727"/>
      <c r="I14" s="122"/>
      <c r="J14" s="122"/>
      <c r="K14" s="725" t="s">
        <v>42</v>
      </c>
      <c r="L14" s="726"/>
      <c r="M14" s="726"/>
      <c r="N14" s="726"/>
      <c r="O14" s="726"/>
      <c r="P14" s="726"/>
      <c r="Q14" s="726"/>
      <c r="R14" s="727"/>
      <c r="S14" s="122"/>
      <c r="T14" s="122"/>
      <c r="U14" s="10"/>
      <c r="V14" s="543"/>
      <c r="W14" s="546"/>
      <c r="X14" s="549"/>
      <c r="Y14" s="126"/>
      <c r="Z14" s="549"/>
      <c r="AA14" s="126"/>
      <c r="AB14" s="717" t="s">
        <v>8</v>
      </c>
      <c r="AC14" s="509" t="s">
        <v>9</v>
      </c>
      <c r="AD14" s="717" t="s">
        <v>8</v>
      </c>
      <c r="AE14" s="509" t="s">
        <v>9</v>
      </c>
      <c r="AF14" s="717" t="s">
        <v>8</v>
      </c>
      <c r="AG14" s="509" t="s">
        <v>9</v>
      </c>
      <c r="AH14" s="717" t="s">
        <v>8</v>
      </c>
      <c r="AI14" s="509" t="s">
        <v>9</v>
      </c>
      <c r="AJ14" s="717" t="s">
        <v>8</v>
      </c>
      <c r="AK14" s="509" t="s">
        <v>9</v>
      </c>
      <c r="AL14" s="717" t="s">
        <v>8</v>
      </c>
      <c r="AM14" s="512" t="s">
        <v>9</v>
      </c>
      <c r="AN14" s="11" t="s">
        <v>10</v>
      </c>
      <c r="AO14" s="11" t="s">
        <v>11</v>
      </c>
      <c r="AP14" s="11" t="s">
        <v>12</v>
      </c>
      <c r="AQ14" s="11" t="s">
        <v>39</v>
      </c>
      <c r="AR14" s="217" t="s">
        <v>68</v>
      </c>
      <c r="AS14" s="217" t="s">
        <v>69</v>
      </c>
      <c r="AT14" s="217" t="s">
        <v>70</v>
      </c>
      <c r="AU14" s="217" t="s">
        <v>71</v>
      </c>
      <c r="AV14" s="517"/>
      <c r="AW14" s="518"/>
      <c r="AX14" s="522"/>
      <c r="AY14" s="725" t="s">
        <v>97</v>
      </c>
      <c r="AZ14" s="726"/>
      <c r="BA14" s="726"/>
      <c r="BB14" s="726"/>
      <c r="BC14" s="726"/>
      <c r="BD14" s="726"/>
      <c r="BE14" s="726"/>
      <c r="BF14" s="727"/>
      <c r="BG14" s="122"/>
      <c r="BH14" s="122"/>
      <c r="BI14" s="725" t="s">
        <v>41</v>
      </c>
      <c r="BJ14" s="726"/>
      <c r="BK14" s="726"/>
      <c r="BL14" s="726"/>
      <c r="BM14" s="726"/>
      <c r="BN14" s="726"/>
      <c r="BO14" s="726"/>
      <c r="BP14" s="727"/>
      <c r="BQ14" s="122"/>
      <c r="BR14" s="122"/>
      <c r="BS14" s="122"/>
      <c r="BT14" s="10"/>
      <c r="BU14" s="10"/>
      <c r="BV14" s="10"/>
      <c r="BW14" s="10"/>
      <c r="BX14" s="10"/>
      <c r="BY14" s="18"/>
      <c r="BZ14" s="10"/>
      <c r="CA14" s="10"/>
      <c r="CB14" s="10"/>
      <c r="CC14" s="10"/>
      <c r="CD14" s="10"/>
      <c r="CE14" s="10"/>
    </row>
    <row r="15" spans="1:85" ht="15" customHeight="1" thickTop="1" thickBot="1" x14ac:dyDescent="0.2">
      <c r="A15" s="728"/>
      <c r="B15" s="729"/>
      <c r="C15" s="729"/>
      <c r="D15" s="729"/>
      <c r="E15" s="729"/>
      <c r="F15" s="729"/>
      <c r="G15" s="729"/>
      <c r="H15" s="730"/>
      <c r="I15" s="122"/>
      <c r="J15" s="122"/>
      <c r="K15" s="728"/>
      <c r="L15" s="729"/>
      <c r="M15" s="729"/>
      <c r="N15" s="729"/>
      <c r="O15" s="729"/>
      <c r="P15" s="729"/>
      <c r="Q15" s="729"/>
      <c r="R15" s="730"/>
      <c r="S15" s="122"/>
      <c r="T15" s="122"/>
      <c r="U15" s="10"/>
      <c r="V15" s="543"/>
      <c r="W15" s="546"/>
      <c r="X15" s="549"/>
      <c r="Y15" s="126"/>
      <c r="Z15" s="549"/>
      <c r="AA15" s="126" t="s">
        <v>13</v>
      </c>
      <c r="AB15" s="718"/>
      <c r="AC15" s="510"/>
      <c r="AD15" s="718"/>
      <c r="AE15" s="510"/>
      <c r="AF15" s="718"/>
      <c r="AG15" s="510"/>
      <c r="AH15" s="718"/>
      <c r="AI15" s="510"/>
      <c r="AJ15" s="718"/>
      <c r="AK15" s="510"/>
      <c r="AL15" s="718"/>
      <c r="AM15" s="720"/>
      <c r="AN15" s="12" t="s">
        <v>14</v>
      </c>
      <c r="AO15" s="12" t="s">
        <v>14</v>
      </c>
      <c r="AP15" s="13" t="s">
        <v>14</v>
      </c>
      <c r="AQ15" s="13" t="s">
        <v>14</v>
      </c>
      <c r="AR15" s="13" t="s">
        <v>14</v>
      </c>
      <c r="AS15" s="13" t="s">
        <v>14</v>
      </c>
      <c r="AT15" s="13" t="s">
        <v>14</v>
      </c>
      <c r="AU15" s="13" t="s">
        <v>14</v>
      </c>
      <c r="AV15" s="517"/>
      <c r="AW15" s="518"/>
      <c r="AX15" s="522"/>
      <c r="AY15" s="728"/>
      <c r="AZ15" s="729"/>
      <c r="BA15" s="729"/>
      <c r="BB15" s="729"/>
      <c r="BC15" s="729"/>
      <c r="BD15" s="729"/>
      <c r="BE15" s="729"/>
      <c r="BF15" s="730"/>
      <c r="BG15" s="122"/>
      <c r="BH15" s="122"/>
      <c r="BI15" s="728"/>
      <c r="BJ15" s="729"/>
      <c r="BK15" s="729"/>
      <c r="BL15" s="729"/>
      <c r="BM15" s="729"/>
      <c r="BN15" s="729"/>
      <c r="BO15" s="729"/>
      <c r="BP15" s="730"/>
      <c r="BQ15" s="122"/>
      <c r="BR15" s="122"/>
      <c r="BS15" s="9"/>
      <c r="BT15" s="10"/>
      <c r="BU15" s="38" t="s">
        <v>97</v>
      </c>
      <c r="BV15" s="10"/>
      <c r="BW15" s="10"/>
      <c r="BX15" s="10"/>
      <c r="BY15" s="18"/>
      <c r="BZ15" s="10"/>
      <c r="CA15" s="10"/>
      <c r="CB15" s="10"/>
      <c r="CC15" s="10"/>
      <c r="CD15" s="38" t="s">
        <v>41</v>
      </c>
      <c r="CE15" s="10"/>
    </row>
    <row r="16" spans="1:85" ht="15" customHeight="1" thickTop="1" thickBot="1" x14ac:dyDescent="0.2">
      <c r="A16" s="731"/>
      <c r="B16" s="732"/>
      <c r="C16" s="732"/>
      <c r="D16" s="732"/>
      <c r="E16" s="732"/>
      <c r="F16" s="732"/>
      <c r="G16" s="732"/>
      <c r="H16" s="733"/>
      <c r="I16" s="122"/>
      <c r="J16" s="122"/>
      <c r="K16" s="731"/>
      <c r="L16" s="732"/>
      <c r="M16" s="732"/>
      <c r="N16" s="732"/>
      <c r="O16" s="732"/>
      <c r="P16" s="732"/>
      <c r="Q16" s="732"/>
      <c r="R16" s="733"/>
      <c r="S16" s="122"/>
      <c r="T16" s="122"/>
      <c r="U16" s="10"/>
      <c r="V16" s="544"/>
      <c r="W16" s="547"/>
      <c r="X16" s="550"/>
      <c r="Y16" s="126"/>
      <c r="Z16" s="550"/>
      <c r="AA16" s="126"/>
      <c r="AB16" s="719"/>
      <c r="AC16" s="511"/>
      <c r="AD16" s="719"/>
      <c r="AE16" s="511"/>
      <c r="AF16" s="719"/>
      <c r="AG16" s="511"/>
      <c r="AH16" s="719"/>
      <c r="AI16" s="511"/>
      <c r="AJ16" s="719"/>
      <c r="AK16" s="511"/>
      <c r="AL16" s="719"/>
      <c r="AM16" s="721"/>
      <c r="AN16" s="154">
        <f>'申込一覧表（女子）'!S16</f>
        <v>0</v>
      </c>
      <c r="AO16" s="154">
        <f>'申込一覧表（女子）'!T16</f>
        <v>0</v>
      </c>
      <c r="AP16" s="154">
        <f>'申込一覧表（女子）'!U16</f>
        <v>0</v>
      </c>
      <c r="AQ16" s="154">
        <f>'申込一覧表（女子）'!V16</f>
        <v>0</v>
      </c>
      <c r="AR16" s="154">
        <f>'申込一覧表（女子）'!W16</f>
        <v>0</v>
      </c>
      <c r="AS16" s="154">
        <f>'申込一覧表（女子）'!X16</f>
        <v>0</v>
      </c>
      <c r="AT16" s="154">
        <f>'申込一覧表（女子）'!Y16</f>
        <v>0</v>
      </c>
      <c r="AU16" s="154">
        <f>'申込一覧表（女子）'!Z16</f>
        <v>0</v>
      </c>
      <c r="AV16" s="519"/>
      <c r="AW16" s="520"/>
      <c r="AX16" s="523"/>
      <c r="AY16" s="731"/>
      <c r="AZ16" s="732"/>
      <c r="BA16" s="732"/>
      <c r="BB16" s="732"/>
      <c r="BC16" s="732"/>
      <c r="BD16" s="732"/>
      <c r="BE16" s="732"/>
      <c r="BF16" s="733"/>
      <c r="BG16" s="122"/>
      <c r="BH16" s="122"/>
      <c r="BI16" s="731"/>
      <c r="BJ16" s="732"/>
      <c r="BK16" s="732"/>
      <c r="BL16" s="732"/>
      <c r="BM16" s="732"/>
      <c r="BN16" s="732"/>
      <c r="BO16" s="732"/>
      <c r="BP16" s="733"/>
      <c r="BQ16" s="122"/>
      <c r="BR16" s="122"/>
      <c r="BS16" s="9"/>
      <c r="BT16" s="10"/>
      <c r="BU16" s="10"/>
      <c r="BV16" s="10"/>
      <c r="BW16" s="10"/>
      <c r="BX16" s="10"/>
      <c r="BY16" s="18"/>
      <c r="BZ16" s="10"/>
      <c r="CA16" s="10"/>
      <c r="CB16" s="10"/>
      <c r="CC16" s="10"/>
      <c r="CD16" s="10">
        <f>AS16</f>
        <v>0</v>
      </c>
      <c r="CE16" s="10"/>
    </row>
    <row r="17" spans="1:85" ht="21.95" customHeight="1" thickTop="1" thickBot="1" x14ac:dyDescent="0.2">
      <c r="A17" s="41" t="str">
        <f t="shared" ref="A17:D48" si="0">E17</f>
        <v/>
      </c>
      <c r="B17" s="6" t="str">
        <f t="shared" si="0"/>
        <v/>
      </c>
      <c r="C17" s="6" t="str">
        <f t="shared" si="0"/>
        <v/>
      </c>
      <c r="D17" s="6" t="str">
        <f t="shared" si="0"/>
        <v/>
      </c>
      <c r="E17" s="44" t="str">
        <f>IF($AN17="○",COUNTIF($AN$17:$AN17,"○"),"")</f>
        <v/>
      </c>
      <c r="F17" s="44" t="str">
        <f>IF($AO17="○",COUNTIF($AO$17:$AO17,"○"),"")</f>
        <v/>
      </c>
      <c r="G17" s="44" t="str">
        <f>IF($AP17="○",COUNTIF($AP$17:$AP17,"○"),"")</f>
        <v/>
      </c>
      <c r="H17" s="44" t="str">
        <f>IF($AQ17="○",COUNTIF($AQ$17:$AQ17,"○"),"")</f>
        <v/>
      </c>
      <c r="I17" s="44" t="str">
        <f>IF($AB17="","",COUNTIF($AB$17:$AB17,"100"))</f>
        <v/>
      </c>
      <c r="J17" s="74" t="str">
        <f>IF($AU17="○",COUNTIF($AU$17:$AU17,"○"),"")</f>
        <v/>
      </c>
      <c r="K17" s="41" t="str">
        <f t="shared" ref="K17:N48" si="1">O17</f>
        <v/>
      </c>
      <c r="L17" s="6" t="str">
        <f t="shared" si="1"/>
        <v/>
      </c>
      <c r="M17" s="6" t="str">
        <f t="shared" si="1"/>
        <v/>
      </c>
      <c r="N17" s="6" t="str">
        <f t="shared" si="1"/>
        <v/>
      </c>
      <c r="O17" s="44" t="str">
        <f>IF($AR17="○",COUNTIF($AR$17:$AR17,"○"),"")</f>
        <v/>
      </c>
      <c r="P17" s="44" t="str">
        <f>IF($AS17="○",COUNTIF($AS$17:$AS17,"○"),"")</f>
        <v/>
      </c>
      <c r="Q17" s="44" t="str">
        <f>IF($AT17="○",COUNTIF($AT$17:$AT17,"○"),"")</f>
        <v/>
      </c>
      <c r="R17" s="54" t="str">
        <f>IF($AU17="○",COUNTIF($AU$17:$AU17,"○"),"")</f>
        <v/>
      </c>
      <c r="S17" s="44" t="str">
        <f>IF($AB17="","",COUNTIF($AB$17:$AB17,"100"))</f>
        <v/>
      </c>
      <c r="T17" s="74" t="str">
        <f>IF($AU17="○",COUNTIF($AU$17:$AU17,"○"),"")</f>
        <v/>
      </c>
      <c r="U17" s="10"/>
      <c r="V17" s="14">
        <v>1</v>
      </c>
      <c r="W17" s="120" t="str">
        <f>IF('申込一覧表（女子）'!$B$17=0,"",('申込一覧表（女子）'!$B$17))</f>
        <v/>
      </c>
      <c r="X17" s="120" t="str">
        <f>IF('申込一覧表（女子）'!C17=0,"",('申込一覧表（女子）'!C17))</f>
        <v/>
      </c>
      <c r="Y17" s="120" t="str">
        <f>IF('申込一覧表（女子）'!D17=0,"",('申込一覧表（女子）'!D17))</f>
        <v/>
      </c>
      <c r="Z17" s="120" t="str">
        <f>IF('申込一覧表（女子）'!E17=0,"",('申込一覧表（女子）'!E17))</f>
        <v/>
      </c>
      <c r="AA17" s="120">
        <f>$AE$4</f>
        <v>0</v>
      </c>
      <c r="AB17" s="120" t="str">
        <f>IF('申込一覧表（女子）'!G17=0,"",('申込一覧表（女子）'!G17))</f>
        <v/>
      </c>
      <c r="AC17" s="120" t="str">
        <f>IF('申込一覧表（女子）'!H17=0,"",('申込一覧表（女子）'!H17))</f>
        <v/>
      </c>
      <c r="AD17" s="120" t="str">
        <f>IF('申込一覧表（女子）'!I17=0,"",('申込一覧表（女子）'!I17))</f>
        <v/>
      </c>
      <c r="AE17" s="120" t="str">
        <f>IF('申込一覧表（女子）'!J17=0,"",('申込一覧表（女子）'!J17))</f>
        <v/>
      </c>
      <c r="AF17" s="120" t="str">
        <f>IF('申込一覧表（女子）'!K17=0,"",('申込一覧表（女子）'!K17))</f>
        <v/>
      </c>
      <c r="AG17" s="120" t="str">
        <f>IF('申込一覧表（女子）'!L17=0,"",('申込一覧表（女子）'!L17))</f>
        <v/>
      </c>
      <c r="AH17" s="120" t="str">
        <f>IF('申込一覧表（女子）'!M17=0,"",('申込一覧表（女子）'!M17))</f>
        <v/>
      </c>
      <c r="AI17" s="120" t="str">
        <f>IF('申込一覧表（女子）'!N17=0,"",('申込一覧表（女子）'!N17))</f>
        <v/>
      </c>
      <c r="AJ17" s="120" t="str">
        <f>IF('申込一覧表（女子）'!O17=0,"",('申込一覧表（女子）'!O17))</f>
        <v/>
      </c>
      <c r="AK17" s="120" t="str">
        <f>IF('申込一覧表（女子）'!P17=0,"",('申込一覧表（女子）'!P17))</f>
        <v/>
      </c>
      <c r="AL17" s="120" t="str">
        <f>IF('申込一覧表（女子）'!Q17=0,"",('申込一覧表（女子）'!Q17))</f>
        <v/>
      </c>
      <c r="AM17" s="120" t="str">
        <f>IF('申込一覧表（女子）'!R17=0,"",('申込一覧表（女子）'!R17))</f>
        <v/>
      </c>
      <c r="AN17" s="120" t="str">
        <f>IF('申込一覧表（女子）'!S17=0,"",('申込一覧表（女子）'!S17))</f>
        <v/>
      </c>
      <c r="AO17" s="120" t="str">
        <f>IF('申込一覧表（女子）'!T17=0,"",('申込一覧表（女子）'!T17))</f>
        <v/>
      </c>
      <c r="AP17" s="120" t="str">
        <f>IF('申込一覧表（女子）'!U17=0,"",('申込一覧表（女子）'!U17))</f>
        <v/>
      </c>
      <c r="AQ17" s="120" t="str">
        <f>IF('申込一覧表（女子）'!V17=0,"",('申込一覧表（女子）'!V17))</f>
        <v/>
      </c>
      <c r="AR17" s="120" t="str">
        <f>IF('申込一覧表（女子）'!W17=0,"",('申込一覧表（女子）'!W17))</f>
        <v/>
      </c>
      <c r="AS17" s="120" t="str">
        <f>IF('申込一覧表（女子）'!X17=0,"",('申込一覧表（女子）'!X17))</f>
        <v/>
      </c>
      <c r="AT17" s="120" t="str">
        <f>IF('申込一覧表（女子）'!Y17=0,"",('申込一覧表（女子）'!Y17))</f>
        <v/>
      </c>
      <c r="AU17" s="120" t="str">
        <f>IF('申込一覧表（女子）'!Z17=0,"",('申込一覧表（女子）'!Z17))</f>
        <v/>
      </c>
      <c r="AV17" s="202"/>
      <c r="AW17" s="203"/>
      <c r="AX17" s="214"/>
      <c r="AY17" s="41" t="str">
        <f t="shared" ref="AY17:BB85" si="2">BC17</f>
        <v/>
      </c>
      <c r="AZ17" s="6" t="str">
        <f t="shared" si="2"/>
        <v/>
      </c>
      <c r="BA17" s="6" t="str">
        <f t="shared" si="2"/>
        <v/>
      </c>
      <c r="BB17" s="6" t="str">
        <f t="shared" si="2"/>
        <v/>
      </c>
      <c r="BC17" s="44" t="str">
        <f>IF($AN17="○",COUNTIF($AN$17:$AN17,"○"),"")</f>
        <v/>
      </c>
      <c r="BD17" s="44" t="str">
        <f>IF($AO17="○",COUNTIF($AO$17:$AO17,"○"),"")</f>
        <v/>
      </c>
      <c r="BE17" s="44" t="str">
        <f>IF($AP17="○",COUNTIF($AP$17:$AP17,"○"),"")</f>
        <v/>
      </c>
      <c r="BF17" s="44" t="str">
        <f>IF($AQ17="○",COUNTIF($AQ$17:$AQ17,"○"),"")</f>
        <v/>
      </c>
      <c r="BG17" s="44" t="str">
        <f>IF($AB17="","",COUNTIF($AB$17:$AB17,"100"))</f>
        <v/>
      </c>
      <c r="BH17" s="74" t="str">
        <f>IF($AU17="○",COUNTIF($AU$17:$AU17,"○"),"")</f>
        <v/>
      </c>
      <c r="BI17" s="41" t="str">
        <f t="shared" ref="BI17:BL85" si="3">BM17</f>
        <v/>
      </c>
      <c r="BJ17" s="6" t="str">
        <f t="shared" si="3"/>
        <v/>
      </c>
      <c r="BK17" s="6" t="str">
        <f t="shared" si="3"/>
        <v/>
      </c>
      <c r="BL17" s="6" t="str">
        <f t="shared" si="3"/>
        <v/>
      </c>
      <c r="BM17" s="44" t="str">
        <f>IF($AR17="○",COUNTIF($AR$17:$AR17,"○"),"")</f>
        <v/>
      </c>
      <c r="BN17" s="44" t="str">
        <f>IF($AS17="○",COUNTIF($AS$17:$AS17,"○"),"")</f>
        <v/>
      </c>
      <c r="BO17" s="44" t="str">
        <f>IF($AT17="○",COUNTIF($AT$17:$AT17,"○"),"")</f>
        <v/>
      </c>
      <c r="BP17" s="54" t="str">
        <f>IF($AU17="○",COUNTIF($AU$17:$AU17,"○"),"")</f>
        <v/>
      </c>
      <c r="BQ17" s="44" t="str">
        <f>IF($AB17="","",COUNTIF($AB$17:$AB17,"100"))</f>
        <v/>
      </c>
      <c r="BR17" s="74" t="str">
        <f>IF($AU17="○",COUNTIF($AU$17:$AU17,"○"),"")</f>
        <v/>
      </c>
      <c r="BS17" s="4"/>
      <c r="BT17" s="10"/>
      <c r="BU17" s="10">
        <f>IF($AO$16=0,$AE$4,$AE$4&amp;$AN$14)</f>
        <v>0</v>
      </c>
      <c r="BV17" s="24">
        <f>AN16</f>
        <v>0</v>
      </c>
      <c r="BW17" s="10"/>
      <c r="BX17" s="221">
        <f>$BV$17</f>
        <v>0</v>
      </c>
      <c r="BY17" s="30">
        <v>100</v>
      </c>
      <c r="BZ17" s="31" t="s">
        <v>16</v>
      </c>
      <c r="CA17" s="32" t="s">
        <v>17</v>
      </c>
      <c r="CB17" s="10"/>
      <c r="CC17" s="10"/>
      <c r="CD17" s="10">
        <f>IF($AS$16=0,$AE$4,$AE$4&amp;$AR$14)</f>
        <v>0</v>
      </c>
      <c r="CE17" s="24">
        <f>$AR$16</f>
        <v>0</v>
      </c>
      <c r="CF17" s="10"/>
      <c r="CG17" s="222">
        <f t="shared" ref="CG17:CG23" si="4">$CE$17</f>
        <v>0</v>
      </c>
    </row>
    <row r="18" spans="1:85" ht="21.95" customHeight="1" thickTop="1" thickBot="1" x14ac:dyDescent="0.2">
      <c r="A18" s="41" t="str">
        <f t="shared" si="0"/>
        <v/>
      </c>
      <c r="B18" s="6" t="str">
        <f t="shared" si="0"/>
        <v/>
      </c>
      <c r="C18" s="6" t="str">
        <f t="shared" si="0"/>
        <v/>
      </c>
      <c r="D18" s="6" t="str">
        <f t="shared" si="0"/>
        <v/>
      </c>
      <c r="E18" s="44" t="str">
        <f>IF($AN18="○",COUNTIF($AN$17:$AN18,"○"),"")</f>
        <v/>
      </c>
      <c r="F18" s="44" t="str">
        <f>IF($AO18="○",COUNTIF($AO$17:$AO18,"○"),"")</f>
        <v/>
      </c>
      <c r="G18" s="44" t="str">
        <f>IF($AP18="○",COUNTIF($AP$17:$AP18,"○"),"")</f>
        <v/>
      </c>
      <c r="H18" s="44" t="str">
        <f>IF($AQ18="○",COUNTIF($AQ$17:$AQ18,"○"),"")</f>
        <v/>
      </c>
      <c r="I18" s="44" t="str">
        <f>IF($AB18="","",COUNTIF($AB$17:$AB18,"100"))</f>
        <v/>
      </c>
      <c r="J18" s="74" t="str">
        <f>IF($AU18="○",COUNTIF($AU$17:$AU18,"○"),"")</f>
        <v/>
      </c>
      <c r="K18" s="41" t="str">
        <f t="shared" si="1"/>
        <v/>
      </c>
      <c r="L18" s="6" t="str">
        <f t="shared" si="1"/>
        <v/>
      </c>
      <c r="M18" s="6" t="str">
        <f t="shared" si="1"/>
        <v/>
      </c>
      <c r="N18" s="6" t="str">
        <f t="shared" si="1"/>
        <v/>
      </c>
      <c r="O18" s="44" t="str">
        <f>IF($AR18="○",COUNTIF($AR$17:$AR18,"○"),"")</f>
        <v/>
      </c>
      <c r="P18" s="44" t="str">
        <f>IF($AS18="○",COUNTIF($AS$17:$AS18,"○"),"")</f>
        <v/>
      </c>
      <c r="Q18" s="44" t="str">
        <f>IF($AT18="○",COUNTIF($AT$17:$AT18,"○"),"")</f>
        <v/>
      </c>
      <c r="R18" s="54" t="str">
        <f>IF($AU18="○",COUNTIF($AU$17:$AU18,"○"),"")</f>
        <v/>
      </c>
      <c r="S18" s="44" t="str">
        <f>IF($AB18="","",COUNTIF($AB$17:$AB18,"100"))</f>
        <v/>
      </c>
      <c r="T18" s="74" t="str">
        <f>IF($AU18="○",COUNTIF($AU$17:$AU18,"○"),"")</f>
        <v/>
      </c>
      <c r="U18" s="10"/>
      <c r="V18" s="14">
        <v>2</v>
      </c>
      <c r="W18" s="120" t="str">
        <f>IF('申込一覧表（女子）'!$B$18=0,"",('申込一覧表（女子）'!$B$18))</f>
        <v/>
      </c>
      <c r="X18" s="120" t="str">
        <f>IF('申込一覧表（女子）'!C18=0,"",('申込一覧表（女子）'!C18))</f>
        <v/>
      </c>
      <c r="Y18" s="120" t="str">
        <f>IF('申込一覧表（女子）'!D18=0,"",('申込一覧表（女子）'!D18))</f>
        <v/>
      </c>
      <c r="Z18" s="120" t="str">
        <f>IF('申込一覧表（女子）'!E18=0,"",('申込一覧表（女子）'!E18))</f>
        <v/>
      </c>
      <c r="AA18" s="120">
        <f t="shared" ref="AA18:AA81" si="5">$AE$4</f>
        <v>0</v>
      </c>
      <c r="AB18" s="120" t="str">
        <f>IF('申込一覧表（女子）'!G18=0,"",('申込一覧表（女子）'!G18))</f>
        <v/>
      </c>
      <c r="AC18" s="120" t="str">
        <f>IF('申込一覧表（女子）'!H18=0,"",('申込一覧表（女子）'!H18))</f>
        <v/>
      </c>
      <c r="AD18" s="120" t="str">
        <f>IF('申込一覧表（女子）'!I18=0,"",('申込一覧表（女子）'!I18))</f>
        <v/>
      </c>
      <c r="AE18" s="120" t="str">
        <f>IF('申込一覧表（女子）'!J18=0,"",('申込一覧表（女子）'!J18))</f>
        <v/>
      </c>
      <c r="AF18" s="120" t="str">
        <f>IF('申込一覧表（女子）'!K18=0,"",('申込一覧表（女子）'!K18))</f>
        <v/>
      </c>
      <c r="AG18" s="120" t="str">
        <f>IF('申込一覧表（女子）'!L18=0,"",('申込一覧表（女子）'!L18))</f>
        <v/>
      </c>
      <c r="AH18" s="120" t="str">
        <f>IF('申込一覧表（女子）'!M18=0,"",('申込一覧表（女子）'!M18))</f>
        <v/>
      </c>
      <c r="AI18" s="120" t="str">
        <f>IF('申込一覧表（女子）'!N18=0,"",('申込一覧表（女子）'!N18))</f>
        <v/>
      </c>
      <c r="AJ18" s="120" t="str">
        <f>IF('申込一覧表（女子）'!O18=0,"",('申込一覧表（女子）'!O18))</f>
        <v/>
      </c>
      <c r="AK18" s="120" t="str">
        <f>IF('申込一覧表（女子）'!P18=0,"",('申込一覧表（女子）'!P18))</f>
        <v/>
      </c>
      <c r="AL18" s="120" t="str">
        <f>IF('申込一覧表（女子）'!Q18=0,"",('申込一覧表（女子）'!Q18))</f>
        <v/>
      </c>
      <c r="AM18" s="120" t="str">
        <f>IF('申込一覧表（女子）'!R18=0,"",('申込一覧表（女子）'!R18))</f>
        <v/>
      </c>
      <c r="AN18" s="120" t="str">
        <f>IF('申込一覧表（女子）'!S18=0,"",('申込一覧表（女子）'!S18))</f>
        <v/>
      </c>
      <c r="AO18" s="120" t="str">
        <f>IF('申込一覧表（女子）'!T18=0,"",('申込一覧表（女子）'!T18))</f>
        <v/>
      </c>
      <c r="AP18" s="120" t="str">
        <f>IF('申込一覧表（女子）'!U18=0,"",('申込一覧表（女子）'!U18))</f>
        <v/>
      </c>
      <c r="AQ18" s="120" t="str">
        <f>IF('申込一覧表（女子）'!V18=0,"",('申込一覧表（女子）'!V18))</f>
        <v/>
      </c>
      <c r="AR18" s="120" t="str">
        <f>IF('申込一覧表（女子）'!W18=0,"",('申込一覧表（女子）'!W18))</f>
        <v/>
      </c>
      <c r="AS18" s="120" t="str">
        <f>IF('申込一覧表（女子）'!X18=0,"",('申込一覧表（女子）'!X18))</f>
        <v/>
      </c>
      <c r="AT18" s="120" t="str">
        <f>IF('申込一覧表（女子）'!Y18=0,"",('申込一覧表（女子）'!Y18))</f>
        <v/>
      </c>
      <c r="AU18" s="120" t="str">
        <f>IF('申込一覧表（女子）'!Z18=0,"",('申込一覧表（女子）'!Z18))</f>
        <v/>
      </c>
      <c r="AV18" s="204"/>
      <c r="AW18" s="205"/>
      <c r="AX18" s="212"/>
      <c r="AY18" s="41" t="str">
        <f t="shared" si="2"/>
        <v/>
      </c>
      <c r="AZ18" s="6" t="str">
        <f t="shared" si="2"/>
        <v/>
      </c>
      <c r="BA18" s="6" t="str">
        <f t="shared" si="2"/>
        <v/>
      </c>
      <c r="BB18" s="6" t="str">
        <f t="shared" si="2"/>
        <v/>
      </c>
      <c r="BC18" s="44" t="str">
        <f>IF($AN18="○",COUNTIF($AN$17:$AN18,"○"),"")</f>
        <v/>
      </c>
      <c r="BD18" s="44" t="str">
        <f>IF($AO18="○",COUNTIF($AO$17:$AO18,"○"),"")</f>
        <v/>
      </c>
      <c r="BE18" s="44" t="str">
        <f>IF($AP18="○",COUNTIF($AP$17:$AP18,"○"),"")</f>
        <v/>
      </c>
      <c r="BF18" s="44" t="str">
        <f>IF($AQ18="○",COUNTIF($AQ$17:$AQ18,"○"),"")</f>
        <v/>
      </c>
      <c r="BG18" s="44" t="str">
        <f>IF($AB18="","",COUNTIF($AB$17:$AB18,"100"))</f>
        <v/>
      </c>
      <c r="BH18" s="74" t="str">
        <f>IF($AU18="○",COUNTIF($AU$17:$AU18,"○"),"")</f>
        <v/>
      </c>
      <c r="BI18" s="41" t="str">
        <f t="shared" si="3"/>
        <v/>
      </c>
      <c r="BJ18" s="6" t="str">
        <f t="shared" si="3"/>
        <v/>
      </c>
      <c r="BK18" s="6" t="str">
        <f t="shared" si="3"/>
        <v/>
      </c>
      <c r="BL18" s="6" t="str">
        <f t="shared" si="3"/>
        <v/>
      </c>
      <c r="BM18" s="44" t="str">
        <f>IF($AR18="○",COUNTIF($AR$17:$AR18,"○"),"")</f>
        <v/>
      </c>
      <c r="BN18" s="44" t="str">
        <f>IF($AS18="○",COUNTIF($AS$17:$AS18,"○"),"")</f>
        <v/>
      </c>
      <c r="BO18" s="44" t="str">
        <f>IF($AT18="○",COUNTIF($AT$17:$AT18,"○"),"")</f>
        <v/>
      </c>
      <c r="BP18" s="54" t="str">
        <f>IF($AU18="○",COUNTIF($AU$17:$AU18,"○"),"")</f>
        <v/>
      </c>
      <c r="BQ18" s="44" t="str">
        <f>IF($AB18="","",COUNTIF($AB$17:$AB18,"100"))</f>
        <v/>
      </c>
      <c r="BR18" s="74" t="str">
        <f>IF($AU18="○",COUNTIF($AU$17:$AU18,"○"),"")</f>
        <v/>
      </c>
      <c r="BS18" s="4"/>
      <c r="BT18" s="10">
        <v>1</v>
      </c>
      <c r="BU18" s="25" t="str">
        <f>IFERROR(VLOOKUP(1,$A$17:$AA$56,23,FALSE),"")</f>
        <v/>
      </c>
      <c r="BV18" s="25" t="str">
        <f>IFERROR(VLOOKUP(1,$A$17:$AA$56,24,FALSE),"")</f>
        <v/>
      </c>
      <c r="BW18" s="25" t="str">
        <f>IFERROR(VLOOKUP(1,$A$17:$AA$56,26,FALSE),"")</f>
        <v/>
      </c>
      <c r="BX18" s="221">
        <f t="shared" ref="BX18:BX23" si="6">$BV$17</f>
        <v>0</v>
      </c>
      <c r="BY18" s="30">
        <v>200</v>
      </c>
      <c r="BZ18" s="31" t="s">
        <v>18</v>
      </c>
      <c r="CA18" s="33"/>
      <c r="CB18" s="10"/>
      <c r="CC18" s="10">
        <v>1</v>
      </c>
      <c r="CD18" s="25" t="str">
        <f>IFERROR(VLOOKUP(1,$O$17:$AA$56,9,FALSE),"")</f>
        <v/>
      </c>
      <c r="CE18" s="25" t="str">
        <f>IFERROR(VLOOKUP(1,$O$17:$AA$56,10,FALSE),"")</f>
        <v/>
      </c>
      <c r="CF18" s="25" t="str">
        <f>IFERROR(VLOOKUP(1,$O$17:$AA$56,12,FALSE),"")</f>
        <v/>
      </c>
      <c r="CG18" s="222">
        <f t="shared" si="4"/>
        <v>0</v>
      </c>
    </row>
    <row r="19" spans="1:85" ht="21.95" customHeight="1" thickTop="1" thickBot="1" x14ac:dyDescent="0.2">
      <c r="A19" s="41" t="str">
        <f t="shared" si="0"/>
        <v/>
      </c>
      <c r="B19" s="6" t="str">
        <f t="shared" si="0"/>
        <v/>
      </c>
      <c r="C19" s="6" t="str">
        <f t="shared" si="0"/>
        <v/>
      </c>
      <c r="D19" s="6" t="str">
        <f t="shared" si="0"/>
        <v/>
      </c>
      <c r="E19" s="44" t="str">
        <f>IF($AN19="○",COUNTIF($AN$17:$AN19,"○"),"")</f>
        <v/>
      </c>
      <c r="F19" s="44" t="str">
        <f>IF($AO19="○",COUNTIF($AO$17:$AO19,"○"),"")</f>
        <v/>
      </c>
      <c r="G19" s="44" t="str">
        <f>IF($AP19="○",COUNTIF($AP$17:$AP19,"○"),"")</f>
        <v/>
      </c>
      <c r="H19" s="44" t="str">
        <f>IF($AQ19="○",COUNTIF($AQ$17:$AQ19,"○"),"")</f>
        <v/>
      </c>
      <c r="I19" s="73" t="str">
        <f>IF($AT19="○",COUNTIF($AT$17:$AT19,"○"),"")</f>
        <v/>
      </c>
      <c r="J19" s="74" t="str">
        <f>IF($AU19="○",COUNTIF($AU$17:$AU19,"○"),"")</f>
        <v/>
      </c>
      <c r="K19" s="41" t="str">
        <f t="shared" si="1"/>
        <v/>
      </c>
      <c r="L19" s="6" t="str">
        <f t="shared" si="1"/>
        <v/>
      </c>
      <c r="M19" s="6" t="str">
        <f t="shared" si="1"/>
        <v/>
      </c>
      <c r="N19" s="6" t="str">
        <f t="shared" si="1"/>
        <v/>
      </c>
      <c r="O19" s="44" t="str">
        <f>IF($AR19="○",COUNTIF($AR$17:$AR19,"○"),"")</f>
        <v/>
      </c>
      <c r="P19" s="44" t="str">
        <f>IF($AS19="○",COUNTIF($AS$17:$AS19,"○"),"")</f>
        <v/>
      </c>
      <c r="Q19" s="44" t="str">
        <f>IF($AT19="○",COUNTIF($AT$17:$AT19,"○"),"")</f>
        <v/>
      </c>
      <c r="R19" s="54" t="str">
        <f>IF($AU19="○",COUNTIF($AU$17:$AU19,"○"),"")</f>
        <v/>
      </c>
      <c r="S19" s="73" t="str">
        <f>IF($AT19="○",COUNTIF($AT$17:$AT19,"○"),"")</f>
        <v/>
      </c>
      <c r="T19" s="74" t="str">
        <f>IF($AU19="○",COUNTIF($AU$17:$AU19,"○"),"")</f>
        <v/>
      </c>
      <c r="U19" s="10"/>
      <c r="V19" s="14">
        <v>3</v>
      </c>
      <c r="W19" s="120" t="str">
        <f>IF('申込一覧表（女子）'!$B$19=0,"",('申込一覧表（女子）'!$B$19))</f>
        <v/>
      </c>
      <c r="X19" s="120" t="str">
        <f>IF('申込一覧表（女子）'!C19=0,"",('申込一覧表（女子）'!C19))</f>
        <v/>
      </c>
      <c r="Y19" s="120" t="str">
        <f>IF('申込一覧表（女子）'!D19=0,"",('申込一覧表（女子）'!D19))</f>
        <v/>
      </c>
      <c r="Z19" s="120" t="str">
        <f>IF('申込一覧表（女子）'!E19=0,"",('申込一覧表（女子）'!E19))</f>
        <v/>
      </c>
      <c r="AA19" s="120">
        <f t="shared" si="5"/>
        <v>0</v>
      </c>
      <c r="AB19" s="120" t="str">
        <f>IF('申込一覧表（女子）'!G19=0,"",('申込一覧表（女子）'!G19))</f>
        <v/>
      </c>
      <c r="AC19" s="120" t="str">
        <f>IF('申込一覧表（女子）'!H19=0,"",('申込一覧表（女子）'!H19))</f>
        <v/>
      </c>
      <c r="AD19" s="120" t="str">
        <f>IF('申込一覧表（女子）'!I19=0,"",('申込一覧表（女子）'!I19))</f>
        <v/>
      </c>
      <c r="AE19" s="120" t="str">
        <f>IF('申込一覧表（女子）'!J19=0,"",('申込一覧表（女子）'!J19))</f>
        <v/>
      </c>
      <c r="AF19" s="120" t="str">
        <f>IF('申込一覧表（女子）'!K19=0,"",('申込一覧表（女子）'!K19))</f>
        <v/>
      </c>
      <c r="AG19" s="120" t="str">
        <f>IF('申込一覧表（女子）'!L19=0,"",('申込一覧表（女子）'!L19))</f>
        <v/>
      </c>
      <c r="AH19" s="120" t="str">
        <f>IF('申込一覧表（女子）'!M19=0,"",('申込一覧表（女子）'!M19))</f>
        <v/>
      </c>
      <c r="AI19" s="120" t="str">
        <f>IF('申込一覧表（女子）'!N19=0,"",('申込一覧表（女子）'!N19))</f>
        <v/>
      </c>
      <c r="AJ19" s="120" t="str">
        <f>IF('申込一覧表（女子）'!O19=0,"",('申込一覧表（女子）'!O19))</f>
        <v/>
      </c>
      <c r="AK19" s="120" t="str">
        <f>IF('申込一覧表（女子）'!P19=0,"",('申込一覧表（女子）'!P19))</f>
        <v/>
      </c>
      <c r="AL19" s="120" t="str">
        <f>IF('申込一覧表（女子）'!Q19=0,"",('申込一覧表（女子）'!Q19))</f>
        <v/>
      </c>
      <c r="AM19" s="120" t="str">
        <f>IF('申込一覧表（女子）'!R19=0,"",('申込一覧表（女子）'!R19))</f>
        <v/>
      </c>
      <c r="AN19" s="120" t="str">
        <f>IF('申込一覧表（女子）'!S19=0,"",('申込一覧表（女子）'!S19))</f>
        <v/>
      </c>
      <c r="AO19" s="120" t="str">
        <f>IF('申込一覧表（女子）'!T19=0,"",('申込一覧表（女子）'!T19))</f>
        <v/>
      </c>
      <c r="AP19" s="120" t="str">
        <f>IF('申込一覧表（女子）'!U19=0,"",('申込一覧表（女子）'!U19))</f>
        <v/>
      </c>
      <c r="AQ19" s="120" t="str">
        <f>IF('申込一覧表（女子）'!V19=0,"",('申込一覧表（女子）'!V19))</f>
        <v/>
      </c>
      <c r="AR19" s="120" t="str">
        <f>IF('申込一覧表（女子）'!W19=0,"",('申込一覧表（女子）'!W19))</f>
        <v/>
      </c>
      <c r="AS19" s="120" t="str">
        <f>IF('申込一覧表（女子）'!X19=0,"",('申込一覧表（女子）'!X19))</f>
        <v/>
      </c>
      <c r="AT19" s="120" t="str">
        <f>IF('申込一覧表（女子）'!Y19=0,"",('申込一覧表（女子）'!Y19))</f>
        <v/>
      </c>
      <c r="AU19" s="120" t="str">
        <f>IF('申込一覧表（女子）'!Z19=0,"",('申込一覧表（女子）'!Z19))</f>
        <v/>
      </c>
      <c r="AV19" s="204"/>
      <c r="AW19" s="205"/>
      <c r="AX19" s="212"/>
      <c r="AY19" s="41" t="str">
        <f t="shared" si="2"/>
        <v/>
      </c>
      <c r="AZ19" s="6" t="str">
        <f t="shared" si="2"/>
        <v/>
      </c>
      <c r="BA19" s="6" t="str">
        <f t="shared" si="2"/>
        <v/>
      </c>
      <c r="BB19" s="6" t="str">
        <f t="shared" si="2"/>
        <v/>
      </c>
      <c r="BC19" s="44" t="str">
        <f>IF($AN19="○",COUNTIF($AN$17:$AN19,"○"),"")</f>
        <v/>
      </c>
      <c r="BD19" s="44" t="str">
        <f>IF($AO19="○",COUNTIF($AO$17:$AO19,"○"),"")</f>
        <v/>
      </c>
      <c r="BE19" s="44" t="str">
        <f>IF($AP19="○",COUNTIF($AP$17:$AP19,"○"),"")</f>
        <v/>
      </c>
      <c r="BF19" s="44" t="str">
        <f>IF($AQ19="○",COUNTIF($AQ$17:$AQ19,"○"),"")</f>
        <v/>
      </c>
      <c r="BG19" s="73" t="str">
        <f>IF($AT19="○",COUNTIF($AT$17:$AT19,"○"),"")</f>
        <v/>
      </c>
      <c r="BH19" s="74" t="str">
        <f>IF($AU19="○",COUNTIF($AU$17:$AU19,"○"),"")</f>
        <v/>
      </c>
      <c r="BI19" s="41" t="str">
        <f t="shared" si="3"/>
        <v/>
      </c>
      <c r="BJ19" s="6" t="str">
        <f t="shared" si="3"/>
        <v/>
      </c>
      <c r="BK19" s="6" t="str">
        <f t="shared" si="3"/>
        <v/>
      </c>
      <c r="BL19" s="6" t="str">
        <f t="shared" si="3"/>
        <v/>
      </c>
      <c r="BM19" s="44" t="str">
        <f>IF($AR19="○",COUNTIF($AR$17:$AR19,"○"),"")</f>
        <v/>
      </c>
      <c r="BN19" s="44" t="str">
        <f>IF($AS19="○",COUNTIF($AS$17:$AS19,"○"),"")</f>
        <v/>
      </c>
      <c r="BO19" s="44" t="str">
        <f>IF($AT19="○",COUNTIF($AT$17:$AT19,"○"),"")</f>
        <v/>
      </c>
      <c r="BP19" s="54" t="str">
        <f>IF($AU19="○",COUNTIF($AU$17:$AU19,"○"),"")</f>
        <v/>
      </c>
      <c r="BQ19" s="73" t="str">
        <f>IF($AT19="○",COUNTIF($AT$17:$AT19,"○"),"")</f>
        <v/>
      </c>
      <c r="BR19" s="74" t="str">
        <f>IF($AU19="○",COUNTIF($AU$17:$AU19,"○"),"")</f>
        <v/>
      </c>
      <c r="BS19" s="4"/>
      <c r="BT19" s="10">
        <v>2</v>
      </c>
      <c r="BU19" s="25" t="str">
        <f>IFERROR(VLOOKUP(2,$A$17:$AA$56,23,FALSE),"")</f>
        <v/>
      </c>
      <c r="BV19" s="25" t="str">
        <f>IFERROR(VLOOKUP(2,$A$17:$AA$56,24,FALSE),"")</f>
        <v/>
      </c>
      <c r="BW19" s="25" t="str">
        <f>IFERROR(VLOOKUP(2,$A$17:$AA$56,26,FALSE),"")</f>
        <v/>
      </c>
      <c r="BX19" s="221">
        <f t="shared" si="6"/>
        <v>0</v>
      </c>
      <c r="BY19" s="30">
        <v>300</v>
      </c>
      <c r="BZ19" s="33" t="s">
        <v>15</v>
      </c>
      <c r="CA19" s="33"/>
      <c r="CB19" s="10"/>
      <c r="CC19" s="10">
        <v>2</v>
      </c>
      <c r="CD19" s="25" t="str">
        <f>IFERROR(VLOOKUP(2,$O$17:$AA$56,9,FALSE),"")</f>
        <v/>
      </c>
      <c r="CE19" s="25" t="str">
        <f>IFERROR(VLOOKUP(2,$O$17:$AA$56,10,FALSE),"")</f>
        <v/>
      </c>
      <c r="CF19" s="25" t="str">
        <f>IFERROR(VLOOKUP(2,$O$17:$AA$56,12,FALSE),"")</f>
        <v/>
      </c>
      <c r="CG19" s="222">
        <f t="shared" si="4"/>
        <v>0</v>
      </c>
    </row>
    <row r="20" spans="1:85" ht="21.95" customHeight="1" thickTop="1" thickBot="1" x14ac:dyDescent="0.2">
      <c r="A20" s="41" t="str">
        <f t="shared" si="0"/>
        <v/>
      </c>
      <c r="B20" s="6" t="str">
        <f t="shared" si="0"/>
        <v/>
      </c>
      <c r="C20" s="6" t="str">
        <f t="shared" si="0"/>
        <v/>
      </c>
      <c r="D20" s="6" t="str">
        <f t="shared" si="0"/>
        <v/>
      </c>
      <c r="E20" s="44" t="str">
        <f>IF($AN20="○",COUNTIF($AN$17:$AN20,"○"),"")</f>
        <v/>
      </c>
      <c r="F20" s="44" t="str">
        <f>IF($AO20="○",COUNTIF($AO$17:$AO20,"○"),"")</f>
        <v/>
      </c>
      <c r="G20" s="44" t="str">
        <f>IF($AP20="○",COUNTIF($AP$17:$AP20,"○"),"")</f>
        <v/>
      </c>
      <c r="H20" s="44" t="str">
        <f>IF($AQ20="○",COUNTIF($AQ$17:$AQ20,"○"),"")</f>
        <v/>
      </c>
      <c r="I20" s="73" t="str">
        <f>IF($AT20="○",COUNTIF($AT$17:$AT20,"○"),"")</f>
        <v/>
      </c>
      <c r="J20" s="74" t="str">
        <f>IF($AU20="○",COUNTIF($AU$17:$AU20,"○"),"")</f>
        <v/>
      </c>
      <c r="K20" s="41" t="str">
        <f t="shared" si="1"/>
        <v/>
      </c>
      <c r="L20" s="6" t="str">
        <f t="shared" si="1"/>
        <v/>
      </c>
      <c r="M20" s="6" t="str">
        <f t="shared" si="1"/>
        <v/>
      </c>
      <c r="N20" s="6" t="str">
        <f t="shared" si="1"/>
        <v/>
      </c>
      <c r="O20" s="44" t="str">
        <f>IF($AR20="○",COUNTIF($AR$17:$AR20,"○"),"")</f>
        <v/>
      </c>
      <c r="P20" s="44" t="str">
        <f>IF($AS20="○",COUNTIF($AS$17:$AS20,"○"),"")</f>
        <v/>
      </c>
      <c r="Q20" s="44" t="str">
        <f>IF($AT20="○",COUNTIF($AT$17:$AT20,"○"),"")</f>
        <v/>
      </c>
      <c r="R20" s="54" t="str">
        <f>IF($AU20="○",COUNTIF($AU$17:$AU20,"○"),"")</f>
        <v/>
      </c>
      <c r="S20" s="73" t="str">
        <f>IF($AT20="○",COUNTIF($AT$17:$AT20,"○"),"")</f>
        <v/>
      </c>
      <c r="T20" s="74" t="str">
        <f>IF($AU20="○",COUNTIF($AU$17:$AU20,"○"),"")</f>
        <v/>
      </c>
      <c r="U20" s="10"/>
      <c r="V20" s="14">
        <v>4</v>
      </c>
      <c r="W20" s="120" t="str">
        <f>IF('申込一覧表（女子）'!$B$20=0,"",('申込一覧表（女子）'!$B$20))</f>
        <v/>
      </c>
      <c r="X20" s="120" t="str">
        <f>IF('申込一覧表（女子）'!C20=0,"",('申込一覧表（女子）'!C20))</f>
        <v/>
      </c>
      <c r="Y20" s="120" t="str">
        <f>IF('申込一覧表（女子）'!D20=0,"",('申込一覧表（女子）'!D20))</f>
        <v/>
      </c>
      <c r="Z20" s="120" t="str">
        <f>IF('申込一覧表（女子）'!E20=0,"",('申込一覧表（女子）'!E20))</f>
        <v/>
      </c>
      <c r="AA20" s="120">
        <f t="shared" si="5"/>
        <v>0</v>
      </c>
      <c r="AB20" s="120" t="str">
        <f>IF('申込一覧表（女子）'!G20=0,"",('申込一覧表（女子）'!G20))</f>
        <v/>
      </c>
      <c r="AC20" s="120" t="str">
        <f>IF('申込一覧表（女子）'!H20=0,"",('申込一覧表（女子）'!H20))</f>
        <v/>
      </c>
      <c r="AD20" s="120" t="str">
        <f>IF('申込一覧表（女子）'!I20=0,"",('申込一覧表（女子）'!I20))</f>
        <v/>
      </c>
      <c r="AE20" s="120" t="str">
        <f>IF('申込一覧表（女子）'!J20=0,"",('申込一覧表（女子）'!J20))</f>
        <v/>
      </c>
      <c r="AF20" s="120" t="str">
        <f>IF('申込一覧表（女子）'!K20=0,"",('申込一覧表（女子）'!K20))</f>
        <v/>
      </c>
      <c r="AG20" s="120" t="str">
        <f>IF('申込一覧表（女子）'!L20=0,"",('申込一覧表（女子）'!L20))</f>
        <v/>
      </c>
      <c r="AH20" s="120" t="str">
        <f>IF('申込一覧表（女子）'!M20=0,"",('申込一覧表（女子）'!M20))</f>
        <v/>
      </c>
      <c r="AI20" s="120" t="str">
        <f>IF('申込一覧表（女子）'!N20=0,"",('申込一覧表（女子）'!N20))</f>
        <v/>
      </c>
      <c r="AJ20" s="120" t="str">
        <f>IF('申込一覧表（女子）'!O20=0,"",('申込一覧表（女子）'!O20))</f>
        <v/>
      </c>
      <c r="AK20" s="120" t="str">
        <f>IF('申込一覧表（女子）'!P20=0,"",('申込一覧表（女子）'!P20))</f>
        <v/>
      </c>
      <c r="AL20" s="120" t="str">
        <f>IF('申込一覧表（女子）'!Q20=0,"",('申込一覧表（女子）'!Q20))</f>
        <v/>
      </c>
      <c r="AM20" s="120" t="str">
        <f>IF('申込一覧表（女子）'!R20=0,"",('申込一覧表（女子）'!R20))</f>
        <v/>
      </c>
      <c r="AN20" s="120" t="str">
        <f>IF('申込一覧表（女子）'!S20=0,"",('申込一覧表（女子）'!S20))</f>
        <v/>
      </c>
      <c r="AO20" s="120" t="str">
        <f>IF('申込一覧表（女子）'!T20=0,"",('申込一覧表（女子）'!T20))</f>
        <v/>
      </c>
      <c r="AP20" s="120" t="str">
        <f>IF('申込一覧表（女子）'!U20=0,"",('申込一覧表（女子）'!U20))</f>
        <v/>
      </c>
      <c r="AQ20" s="120" t="str">
        <f>IF('申込一覧表（女子）'!V20=0,"",('申込一覧表（女子）'!V20))</f>
        <v/>
      </c>
      <c r="AR20" s="120" t="str">
        <f>IF('申込一覧表（女子）'!W20=0,"",('申込一覧表（女子）'!W20))</f>
        <v/>
      </c>
      <c r="AS20" s="120" t="str">
        <f>IF('申込一覧表（女子）'!X20=0,"",('申込一覧表（女子）'!X20))</f>
        <v/>
      </c>
      <c r="AT20" s="120" t="str">
        <f>IF('申込一覧表（女子）'!Y20=0,"",('申込一覧表（女子）'!Y20))</f>
        <v/>
      </c>
      <c r="AU20" s="120" t="str">
        <f>IF('申込一覧表（女子）'!Z20=0,"",('申込一覧表（女子）'!Z20))</f>
        <v/>
      </c>
      <c r="AV20" s="204"/>
      <c r="AW20" s="205"/>
      <c r="AX20" s="212"/>
      <c r="AY20" s="41" t="str">
        <f t="shared" si="2"/>
        <v/>
      </c>
      <c r="AZ20" s="6" t="str">
        <f t="shared" si="2"/>
        <v/>
      </c>
      <c r="BA20" s="6" t="str">
        <f t="shared" si="2"/>
        <v/>
      </c>
      <c r="BB20" s="6" t="str">
        <f t="shared" si="2"/>
        <v/>
      </c>
      <c r="BC20" s="44" t="str">
        <f>IF($AN20="○",COUNTIF($AN$17:$AN20,"○"),"")</f>
        <v/>
      </c>
      <c r="BD20" s="44" t="str">
        <f>IF($AO20="○",COUNTIF($AO$17:$AO20,"○"),"")</f>
        <v/>
      </c>
      <c r="BE20" s="44" t="str">
        <f>IF($AP20="○",COUNTIF($AP$17:$AP20,"○"),"")</f>
        <v/>
      </c>
      <c r="BF20" s="44" t="str">
        <f>IF($AQ20="○",COUNTIF($AQ$17:$AQ20,"○"),"")</f>
        <v/>
      </c>
      <c r="BG20" s="73" t="str">
        <f>IF($AT20="○",COUNTIF($AT$17:$AT20,"○"),"")</f>
        <v/>
      </c>
      <c r="BH20" s="74" t="str">
        <f>IF($AU20="○",COUNTIF($AU$17:$AU20,"○"),"")</f>
        <v/>
      </c>
      <c r="BI20" s="41" t="str">
        <f t="shared" si="3"/>
        <v/>
      </c>
      <c r="BJ20" s="6" t="str">
        <f t="shared" si="3"/>
        <v/>
      </c>
      <c r="BK20" s="6" t="str">
        <f t="shared" si="3"/>
        <v/>
      </c>
      <c r="BL20" s="6" t="str">
        <f t="shared" si="3"/>
        <v/>
      </c>
      <c r="BM20" s="44" t="str">
        <f>IF($AR20="○",COUNTIF($AR$17:$AR20,"○"),"")</f>
        <v/>
      </c>
      <c r="BN20" s="44" t="str">
        <f>IF($AS20="○",COUNTIF($AS$17:$AS20,"○"),"")</f>
        <v/>
      </c>
      <c r="BO20" s="44" t="str">
        <f>IF($AT20="○",COUNTIF($AT$17:$AT20,"○"),"")</f>
        <v/>
      </c>
      <c r="BP20" s="54" t="str">
        <f>IF($AU20="○",COUNTIF($AU$17:$AU20,"○"),"")</f>
        <v/>
      </c>
      <c r="BQ20" s="73" t="str">
        <f>IF($AT20="○",COUNTIF($AT$17:$AT20,"○"),"")</f>
        <v/>
      </c>
      <c r="BR20" s="74" t="str">
        <f>IF($AU20="○",COUNTIF($AU$17:$AU20,"○"),"")</f>
        <v/>
      </c>
      <c r="BS20" s="4"/>
      <c r="BT20" s="10">
        <v>3</v>
      </c>
      <c r="BU20" s="25" t="str">
        <f>IFERROR(VLOOKUP(3,$A$17:$AA$56,23,FALSE),"")</f>
        <v/>
      </c>
      <c r="BV20" s="25" t="str">
        <f>IFERROR(VLOOKUP(3,$A$17:$AA$56,24,FALSE),"")</f>
        <v/>
      </c>
      <c r="BW20" s="25" t="str">
        <f>IFERROR(VLOOKUP(3,$A$17:$AA$56,26,FALSE),"")</f>
        <v/>
      </c>
      <c r="BX20" s="221">
        <f t="shared" si="6"/>
        <v>0</v>
      </c>
      <c r="BY20" s="30">
        <v>400</v>
      </c>
      <c r="BZ20" s="33" t="s">
        <v>20</v>
      </c>
      <c r="CA20" s="33"/>
      <c r="CB20" s="10"/>
      <c r="CC20" s="10">
        <v>3</v>
      </c>
      <c r="CD20" s="25" t="str">
        <f>IFERROR(VLOOKUP(3,$O$17:$AA$56,9,FALSE),"")</f>
        <v/>
      </c>
      <c r="CE20" s="25" t="str">
        <f>IFERROR(VLOOKUP(3,$O$17:$AA$56,10,FALSE),"")</f>
        <v/>
      </c>
      <c r="CF20" s="25" t="str">
        <f>IFERROR(VLOOKUP(3,$O$17:$AA$56,12,FALSE),"")</f>
        <v/>
      </c>
      <c r="CG20" s="222">
        <f t="shared" si="4"/>
        <v>0</v>
      </c>
    </row>
    <row r="21" spans="1:85" ht="21.95" customHeight="1" thickTop="1" thickBot="1" x14ac:dyDescent="0.2">
      <c r="A21" s="41" t="str">
        <f t="shared" si="0"/>
        <v/>
      </c>
      <c r="B21" s="6" t="str">
        <f t="shared" si="0"/>
        <v/>
      </c>
      <c r="C21" s="6" t="str">
        <f t="shared" si="0"/>
        <v/>
      </c>
      <c r="D21" s="6" t="str">
        <f t="shared" si="0"/>
        <v/>
      </c>
      <c r="E21" s="44" t="str">
        <f>IF($AN21="○",COUNTIF($AN$17:$AN21,"○"),"")</f>
        <v/>
      </c>
      <c r="F21" s="44" t="str">
        <f>IF($AO21="○",COUNTIF($AO$17:$AO21,"○"),"")</f>
        <v/>
      </c>
      <c r="G21" s="44" t="str">
        <f>IF($AP21="○",COUNTIF($AP$17:$AP21,"○"),"")</f>
        <v/>
      </c>
      <c r="H21" s="44" t="str">
        <f>IF($AQ21="○",COUNTIF($AQ$17:$AQ21,"○"),"")</f>
        <v/>
      </c>
      <c r="I21" s="73" t="str">
        <f>IF($AT21="○",COUNTIF($AT$17:$AT21,"○"),"")</f>
        <v/>
      </c>
      <c r="J21" s="74" t="str">
        <f>IF($AU21="○",COUNTIF($AU$17:$AU21,"○"),"")</f>
        <v/>
      </c>
      <c r="K21" s="41" t="str">
        <f t="shared" si="1"/>
        <v/>
      </c>
      <c r="L21" s="6" t="str">
        <f t="shared" si="1"/>
        <v/>
      </c>
      <c r="M21" s="6" t="str">
        <f t="shared" si="1"/>
        <v/>
      </c>
      <c r="N21" s="6" t="str">
        <f t="shared" si="1"/>
        <v/>
      </c>
      <c r="O21" s="44" t="str">
        <f>IF($AR21="○",COUNTIF($AR$17:$AR21,"○"),"")</f>
        <v/>
      </c>
      <c r="P21" s="44" t="str">
        <f>IF($AS21="○",COUNTIF($AS$17:$AS21,"○"),"")</f>
        <v/>
      </c>
      <c r="Q21" s="44" t="str">
        <f>IF($AT21="○",COUNTIF($AT$17:$AT21,"○"),"")</f>
        <v/>
      </c>
      <c r="R21" s="54" t="str">
        <f>IF($AU21="○",COUNTIF($AU$17:$AU21,"○"),"")</f>
        <v/>
      </c>
      <c r="S21" s="73" t="str">
        <f>IF($AT21="○",COUNTIF($AT$17:$AT21,"○"),"")</f>
        <v/>
      </c>
      <c r="T21" s="74" t="str">
        <f>IF($AU21="○",COUNTIF($AU$17:$AU21,"○"),"")</f>
        <v/>
      </c>
      <c r="U21" s="10"/>
      <c r="V21" s="14">
        <v>5</v>
      </c>
      <c r="W21" s="120" t="str">
        <f>IF('申込一覧表（女子）'!$B$21=0,"",('申込一覧表（女子）'!$B$21))</f>
        <v/>
      </c>
      <c r="X21" s="120" t="str">
        <f>IF('申込一覧表（女子）'!C21=0,"",('申込一覧表（女子）'!C21))</f>
        <v/>
      </c>
      <c r="Y21" s="120" t="str">
        <f>IF('申込一覧表（女子）'!D21=0,"",('申込一覧表（女子）'!D21))</f>
        <v/>
      </c>
      <c r="Z21" s="120" t="str">
        <f>IF('申込一覧表（女子）'!E21=0,"",('申込一覧表（女子）'!E21))</f>
        <v/>
      </c>
      <c r="AA21" s="120">
        <f t="shared" si="5"/>
        <v>0</v>
      </c>
      <c r="AB21" s="120" t="str">
        <f>IF('申込一覧表（女子）'!G21=0,"",('申込一覧表（女子）'!G21))</f>
        <v/>
      </c>
      <c r="AC21" s="120" t="str">
        <f>IF('申込一覧表（女子）'!H21=0,"",('申込一覧表（女子）'!H21))</f>
        <v/>
      </c>
      <c r="AD21" s="120" t="str">
        <f>IF('申込一覧表（女子）'!I21=0,"",('申込一覧表（女子）'!I21))</f>
        <v/>
      </c>
      <c r="AE21" s="120" t="str">
        <f>IF('申込一覧表（女子）'!J21=0,"",('申込一覧表（女子）'!J21))</f>
        <v/>
      </c>
      <c r="AF21" s="120" t="str">
        <f>IF('申込一覧表（女子）'!K21=0,"",('申込一覧表（女子）'!K21))</f>
        <v/>
      </c>
      <c r="AG21" s="120" t="str">
        <f>IF('申込一覧表（女子）'!L21=0,"",('申込一覧表（女子）'!L21))</f>
        <v/>
      </c>
      <c r="AH21" s="120" t="str">
        <f>IF('申込一覧表（女子）'!M21=0,"",('申込一覧表（女子）'!M21))</f>
        <v/>
      </c>
      <c r="AI21" s="120" t="str">
        <f>IF('申込一覧表（女子）'!N21=0,"",('申込一覧表（女子）'!N21))</f>
        <v/>
      </c>
      <c r="AJ21" s="120" t="str">
        <f>IF('申込一覧表（女子）'!O21=0,"",('申込一覧表（女子）'!O21))</f>
        <v/>
      </c>
      <c r="AK21" s="120" t="str">
        <f>IF('申込一覧表（女子）'!P21=0,"",('申込一覧表（女子）'!P21))</f>
        <v/>
      </c>
      <c r="AL21" s="120" t="str">
        <f>IF('申込一覧表（女子）'!Q21=0,"",('申込一覧表（女子）'!Q21))</f>
        <v/>
      </c>
      <c r="AM21" s="120" t="str">
        <f>IF('申込一覧表（女子）'!R21=0,"",('申込一覧表（女子）'!R21))</f>
        <v/>
      </c>
      <c r="AN21" s="120" t="str">
        <f>IF('申込一覧表（女子）'!S21=0,"",('申込一覧表（女子）'!S21))</f>
        <v/>
      </c>
      <c r="AO21" s="120" t="str">
        <f>IF('申込一覧表（女子）'!T21=0,"",('申込一覧表（女子）'!T21))</f>
        <v/>
      </c>
      <c r="AP21" s="120" t="str">
        <f>IF('申込一覧表（女子）'!U21=0,"",('申込一覧表（女子）'!U21))</f>
        <v/>
      </c>
      <c r="AQ21" s="120" t="str">
        <f>IF('申込一覧表（女子）'!V21=0,"",('申込一覧表（女子）'!V21))</f>
        <v/>
      </c>
      <c r="AR21" s="120" t="str">
        <f>IF('申込一覧表（女子）'!W21=0,"",('申込一覧表（女子）'!W21))</f>
        <v/>
      </c>
      <c r="AS21" s="120" t="str">
        <f>IF('申込一覧表（女子）'!X21=0,"",('申込一覧表（女子）'!X21))</f>
        <v/>
      </c>
      <c r="AT21" s="120" t="str">
        <f>IF('申込一覧表（女子）'!Y21=0,"",('申込一覧表（女子）'!Y21))</f>
        <v/>
      </c>
      <c r="AU21" s="120" t="str">
        <f>IF('申込一覧表（女子）'!Z21=0,"",('申込一覧表（女子）'!Z21))</f>
        <v/>
      </c>
      <c r="AV21" s="204"/>
      <c r="AW21" s="205"/>
      <c r="AX21" s="212"/>
      <c r="AY21" s="41" t="str">
        <f t="shared" si="2"/>
        <v/>
      </c>
      <c r="AZ21" s="6" t="str">
        <f t="shared" si="2"/>
        <v/>
      </c>
      <c r="BA21" s="6" t="str">
        <f t="shared" si="2"/>
        <v/>
      </c>
      <c r="BB21" s="6" t="str">
        <f t="shared" si="2"/>
        <v/>
      </c>
      <c r="BC21" s="44" t="str">
        <f>IF($AN21="○",COUNTIF($AN$17:$AN21,"○"),"")</f>
        <v/>
      </c>
      <c r="BD21" s="44" t="str">
        <f>IF($AO21="○",COUNTIF($AO$17:$AO21,"○"),"")</f>
        <v/>
      </c>
      <c r="BE21" s="44" t="str">
        <f>IF($AP21="○",COUNTIF($AP$17:$AP21,"○"),"")</f>
        <v/>
      </c>
      <c r="BF21" s="44" t="str">
        <f>IF($AQ21="○",COUNTIF($AQ$17:$AQ21,"○"),"")</f>
        <v/>
      </c>
      <c r="BG21" s="73" t="str">
        <f>IF($AT21="○",COUNTIF($AT$17:$AT21,"○"),"")</f>
        <v/>
      </c>
      <c r="BH21" s="74" t="str">
        <f>IF($AU21="○",COUNTIF($AU$17:$AU21,"○"),"")</f>
        <v/>
      </c>
      <c r="BI21" s="41" t="str">
        <f t="shared" si="3"/>
        <v/>
      </c>
      <c r="BJ21" s="6" t="str">
        <f t="shared" si="3"/>
        <v/>
      </c>
      <c r="BK21" s="6" t="str">
        <f t="shared" si="3"/>
        <v/>
      </c>
      <c r="BL21" s="6" t="str">
        <f t="shared" si="3"/>
        <v/>
      </c>
      <c r="BM21" s="44" t="str">
        <f>IF($AR21="○",COUNTIF($AR$17:$AR21,"○"),"")</f>
        <v/>
      </c>
      <c r="BN21" s="44" t="str">
        <f>IF($AS21="○",COUNTIF($AS$17:$AS21,"○"),"")</f>
        <v/>
      </c>
      <c r="BO21" s="44" t="str">
        <f>IF($AT21="○",COUNTIF($AT$17:$AT21,"○"),"")</f>
        <v/>
      </c>
      <c r="BP21" s="54" t="str">
        <f>IF($AU21="○",COUNTIF($AU$17:$AU21,"○"),"")</f>
        <v/>
      </c>
      <c r="BQ21" s="73" t="str">
        <f>IF($AT21="○",COUNTIF($AT$17:$AT21,"○"),"")</f>
        <v/>
      </c>
      <c r="BR21" s="74" t="str">
        <f>IF($AU21="○",COUNTIF($AU$17:$AU21,"○"),"")</f>
        <v/>
      </c>
      <c r="BS21" s="4"/>
      <c r="BT21" s="10">
        <v>4</v>
      </c>
      <c r="BU21" s="25" t="str">
        <f>IFERROR(VLOOKUP(4,$A$17:$AA$56,23,FALSE),"")</f>
        <v/>
      </c>
      <c r="BV21" s="25" t="str">
        <f>IFERROR(VLOOKUP(4,$A$17:$AA$56,24,FALSE),"")</f>
        <v/>
      </c>
      <c r="BW21" s="25" t="str">
        <f>IFERROR(VLOOKUP(4,$A$17:$AA$56,26,FALSE),"")</f>
        <v/>
      </c>
      <c r="BX21" s="221">
        <f t="shared" si="6"/>
        <v>0</v>
      </c>
      <c r="BY21" s="30">
        <v>800</v>
      </c>
      <c r="BZ21" s="33" t="s">
        <v>19</v>
      </c>
      <c r="CA21" s="33"/>
      <c r="CB21" s="10"/>
      <c r="CC21" s="10">
        <v>4</v>
      </c>
      <c r="CD21" s="25" t="str">
        <f>IFERROR(VLOOKUP(4,$O$17:$AA$56,9,FALSE),"")</f>
        <v/>
      </c>
      <c r="CE21" s="25" t="str">
        <f>IFERROR(VLOOKUP(4,$O$17:$AA$56,10,FALSE),"")</f>
        <v/>
      </c>
      <c r="CF21" s="25" t="str">
        <f>IFERROR(VLOOKUP(4,$O$17:$AA$56,12,FALSE),"")</f>
        <v/>
      </c>
      <c r="CG21" s="222">
        <f t="shared" si="4"/>
        <v>0</v>
      </c>
    </row>
    <row r="22" spans="1:85" ht="21.95" customHeight="1" thickTop="1" thickBot="1" x14ac:dyDescent="0.2">
      <c r="A22" s="41" t="str">
        <f t="shared" si="0"/>
        <v/>
      </c>
      <c r="B22" s="6" t="str">
        <f t="shared" si="0"/>
        <v/>
      </c>
      <c r="C22" s="6" t="str">
        <f t="shared" si="0"/>
        <v/>
      </c>
      <c r="D22" s="6" t="str">
        <f t="shared" si="0"/>
        <v/>
      </c>
      <c r="E22" s="44" t="str">
        <f>IF($AN22="○",COUNTIF($AN$17:$AN22,"○"),"")</f>
        <v/>
      </c>
      <c r="F22" s="44" t="str">
        <f>IF($AO22="○",COUNTIF($AO$17:$AO22,"○"),"")</f>
        <v/>
      </c>
      <c r="G22" s="44" t="str">
        <f>IF($AP22="○",COUNTIF($AP$17:$AP22,"○"),"")</f>
        <v/>
      </c>
      <c r="H22" s="44" t="str">
        <f>IF($AQ22="○",COUNTIF($AQ$17:$AQ22,"○"),"")</f>
        <v/>
      </c>
      <c r="I22" s="73" t="str">
        <f>IF($AT22="○",COUNTIF($AT$17:$AT22,"○"),"")</f>
        <v/>
      </c>
      <c r="J22" s="74" t="str">
        <f>IF($AU22="○",COUNTIF($AU$17:$AU22,"○"),"")</f>
        <v/>
      </c>
      <c r="K22" s="41" t="str">
        <f t="shared" si="1"/>
        <v/>
      </c>
      <c r="L22" s="6" t="str">
        <f t="shared" si="1"/>
        <v/>
      </c>
      <c r="M22" s="6" t="str">
        <f t="shared" si="1"/>
        <v/>
      </c>
      <c r="N22" s="6" t="str">
        <f t="shared" si="1"/>
        <v/>
      </c>
      <c r="O22" s="44" t="str">
        <f>IF($AR22="○",COUNTIF($AR$17:$AR22,"○"),"")</f>
        <v/>
      </c>
      <c r="P22" s="44" t="str">
        <f>IF($AS22="○",COUNTIF($AS$17:$AS22,"○"),"")</f>
        <v/>
      </c>
      <c r="Q22" s="44" t="str">
        <f>IF($AT22="○",COUNTIF($AT$17:$AT22,"○"),"")</f>
        <v/>
      </c>
      <c r="R22" s="54" t="str">
        <f>IF($AU22="○",COUNTIF($AU$17:$AU22,"○"),"")</f>
        <v/>
      </c>
      <c r="S22" s="73" t="str">
        <f>IF($AT22="○",COUNTIF($AT$17:$AT22,"○"),"")</f>
        <v/>
      </c>
      <c r="T22" s="74" t="str">
        <f>IF($AU22="○",COUNTIF($AU$17:$AU22,"○"),"")</f>
        <v/>
      </c>
      <c r="U22" s="10"/>
      <c r="V22" s="14">
        <v>6</v>
      </c>
      <c r="W22" s="120" t="str">
        <f>IF('申込一覧表（女子）'!$B$22=0,"",('申込一覧表（女子）'!$B$22))</f>
        <v/>
      </c>
      <c r="X22" s="120" t="str">
        <f>IF('申込一覧表（女子）'!C22=0,"",('申込一覧表（女子）'!C22))</f>
        <v/>
      </c>
      <c r="Y22" s="120" t="str">
        <f>IF('申込一覧表（女子）'!D22=0,"",('申込一覧表（女子）'!D22))</f>
        <v/>
      </c>
      <c r="Z22" s="120" t="str">
        <f>IF('申込一覧表（女子）'!E22=0,"",('申込一覧表（女子）'!E22))</f>
        <v/>
      </c>
      <c r="AA22" s="120">
        <f t="shared" si="5"/>
        <v>0</v>
      </c>
      <c r="AB22" s="120" t="str">
        <f>IF('申込一覧表（女子）'!G22=0,"",('申込一覧表（女子）'!G22))</f>
        <v/>
      </c>
      <c r="AC22" s="120" t="str">
        <f>IF('申込一覧表（女子）'!H22=0,"",('申込一覧表（女子）'!H22))</f>
        <v/>
      </c>
      <c r="AD22" s="120" t="str">
        <f>IF('申込一覧表（女子）'!I22=0,"",('申込一覧表（女子）'!I22))</f>
        <v/>
      </c>
      <c r="AE22" s="120" t="str">
        <f>IF('申込一覧表（女子）'!J22=0,"",('申込一覧表（女子）'!J22))</f>
        <v/>
      </c>
      <c r="AF22" s="120" t="str">
        <f>IF('申込一覧表（女子）'!K22=0,"",('申込一覧表（女子）'!K22))</f>
        <v/>
      </c>
      <c r="AG22" s="120" t="str">
        <f>IF('申込一覧表（女子）'!L22=0,"",('申込一覧表（女子）'!L22))</f>
        <v/>
      </c>
      <c r="AH22" s="120" t="str">
        <f>IF('申込一覧表（女子）'!M22=0,"",('申込一覧表（女子）'!M22))</f>
        <v/>
      </c>
      <c r="AI22" s="120" t="str">
        <f>IF('申込一覧表（女子）'!N22=0,"",('申込一覧表（女子）'!N22))</f>
        <v/>
      </c>
      <c r="AJ22" s="120" t="str">
        <f>IF('申込一覧表（女子）'!O22=0,"",('申込一覧表（女子）'!O22))</f>
        <v/>
      </c>
      <c r="AK22" s="120" t="str">
        <f>IF('申込一覧表（女子）'!P22=0,"",('申込一覧表（女子）'!P22))</f>
        <v/>
      </c>
      <c r="AL22" s="120" t="str">
        <f>IF('申込一覧表（女子）'!Q22=0,"",('申込一覧表（女子）'!Q22))</f>
        <v/>
      </c>
      <c r="AM22" s="120" t="str">
        <f>IF('申込一覧表（女子）'!R22=0,"",('申込一覧表（女子）'!R22))</f>
        <v/>
      </c>
      <c r="AN22" s="120" t="str">
        <f>IF('申込一覧表（女子）'!S22=0,"",('申込一覧表（女子）'!S22))</f>
        <v/>
      </c>
      <c r="AO22" s="120" t="str">
        <f>IF('申込一覧表（女子）'!T22=0,"",('申込一覧表（女子）'!T22))</f>
        <v/>
      </c>
      <c r="AP22" s="120" t="str">
        <f>IF('申込一覧表（女子）'!U22=0,"",('申込一覧表（女子）'!U22))</f>
        <v/>
      </c>
      <c r="AQ22" s="120" t="str">
        <f>IF('申込一覧表（女子）'!V22=0,"",('申込一覧表（女子）'!V22))</f>
        <v/>
      </c>
      <c r="AR22" s="120" t="str">
        <f>IF('申込一覧表（女子）'!W22=0,"",('申込一覧表（女子）'!W22))</f>
        <v/>
      </c>
      <c r="AS22" s="120" t="str">
        <f>IF('申込一覧表（女子）'!X22=0,"",('申込一覧表（女子）'!X22))</f>
        <v/>
      </c>
      <c r="AT22" s="120" t="str">
        <f>IF('申込一覧表（女子）'!Y22=0,"",('申込一覧表（女子）'!Y22))</f>
        <v/>
      </c>
      <c r="AU22" s="120" t="str">
        <f>IF('申込一覧表（女子）'!Z22=0,"",('申込一覧表（女子）'!Z22))</f>
        <v/>
      </c>
      <c r="AV22" s="204"/>
      <c r="AW22" s="205"/>
      <c r="AX22" s="212"/>
      <c r="AY22" s="41" t="str">
        <f t="shared" si="2"/>
        <v/>
      </c>
      <c r="AZ22" s="6" t="str">
        <f t="shared" si="2"/>
        <v/>
      </c>
      <c r="BA22" s="6" t="str">
        <f t="shared" si="2"/>
        <v/>
      </c>
      <c r="BB22" s="6" t="str">
        <f t="shared" si="2"/>
        <v/>
      </c>
      <c r="BC22" s="44" t="str">
        <f>IF($AN22="○",COUNTIF($AN$17:$AN22,"○"),"")</f>
        <v/>
      </c>
      <c r="BD22" s="44" t="str">
        <f>IF($AO22="○",COUNTIF($AO$17:$AO22,"○"),"")</f>
        <v/>
      </c>
      <c r="BE22" s="44" t="str">
        <f>IF($AP22="○",COUNTIF($AP$17:$AP22,"○"),"")</f>
        <v/>
      </c>
      <c r="BF22" s="44" t="str">
        <f>IF($AQ22="○",COUNTIF($AQ$17:$AQ22,"○"),"")</f>
        <v/>
      </c>
      <c r="BG22" s="73" t="str">
        <f>IF($AT22="○",COUNTIF($AT$17:$AT22,"○"),"")</f>
        <v/>
      </c>
      <c r="BH22" s="74" t="str">
        <f>IF($AU22="○",COUNTIF($AU$17:$AU22,"○"),"")</f>
        <v/>
      </c>
      <c r="BI22" s="41" t="str">
        <f t="shared" si="3"/>
        <v/>
      </c>
      <c r="BJ22" s="6" t="str">
        <f t="shared" si="3"/>
        <v/>
      </c>
      <c r="BK22" s="6" t="str">
        <f t="shared" si="3"/>
        <v/>
      </c>
      <c r="BL22" s="6" t="str">
        <f t="shared" si="3"/>
        <v/>
      </c>
      <c r="BM22" s="44" t="str">
        <f>IF($AR22="○",COUNTIF($AR$17:$AR22,"○"),"")</f>
        <v/>
      </c>
      <c r="BN22" s="44" t="str">
        <f>IF($AS22="○",COUNTIF($AS$17:$AS22,"○"),"")</f>
        <v/>
      </c>
      <c r="BO22" s="44" t="str">
        <f>IF($AT22="○",COUNTIF($AT$17:$AT22,"○"),"")</f>
        <v/>
      </c>
      <c r="BP22" s="54" t="str">
        <f>IF($AU22="○",COUNTIF($AU$17:$AU22,"○"),"")</f>
        <v/>
      </c>
      <c r="BQ22" s="73" t="str">
        <f>IF($AT22="○",COUNTIF($AT$17:$AT22,"○"),"")</f>
        <v/>
      </c>
      <c r="BR22" s="74" t="str">
        <f>IF($AU22="○",COUNTIF($AU$17:$AU22,"○"),"")</f>
        <v/>
      </c>
      <c r="BS22" s="4"/>
      <c r="BT22" s="10">
        <v>5</v>
      </c>
      <c r="BU22" s="25" t="str">
        <f>IFERROR(VLOOKUP(5,$A$17:$AA$56,23,FALSE),"")</f>
        <v/>
      </c>
      <c r="BV22" s="25" t="str">
        <f>IFERROR(VLOOKUP(5,$A$17:$AA$56,24,FALSE),"")</f>
        <v/>
      </c>
      <c r="BW22" s="25" t="str">
        <f>IFERROR(VLOOKUP(5,$A$17:$AA$56,26,FALSE),"")</f>
        <v/>
      </c>
      <c r="BX22" s="221">
        <f t="shared" si="6"/>
        <v>0</v>
      </c>
      <c r="BY22" s="30">
        <v>1000</v>
      </c>
      <c r="BZ22" s="31" t="s">
        <v>21</v>
      </c>
      <c r="CA22" s="33"/>
      <c r="CB22" s="10"/>
      <c r="CC22" s="10">
        <v>5</v>
      </c>
      <c r="CD22" s="25" t="str">
        <f>IFERROR(VLOOKUP(5,$O$17:$AA$56,9,FALSE),"")</f>
        <v/>
      </c>
      <c r="CE22" s="25" t="str">
        <f>IFERROR(VLOOKUP(5,$O$17:$AA$56,10,FALSE),"")</f>
        <v/>
      </c>
      <c r="CF22" s="25" t="str">
        <f>IFERROR(VLOOKUP(5,$O$17:$AA$56,12,FALSE),"")</f>
        <v/>
      </c>
      <c r="CG22" s="222">
        <f t="shared" si="4"/>
        <v>0</v>
      </c>
    </row>
    <row r="23" spans="1:85" ht="21.95" customHeight="1" thickTop="1" thickBot="1" x14ac:dyDescent="0.2">
      <c r="A23" s="41" t="str">
        <f t="shared" si="0"/>
        <v/>
      </c>
      <c r="B23" s="6" t="str">
        <f t="shared" si="0"/>
        <v/>
      </c>
      <c r="C23" s="6" t="str">
        <f t="shared" si="0"/>
        <v/>
      </c>
      <c r="D23" s="6" t="str">
        <f t="shared" si="0"/>
        <v/>
      </c>
      <c r="E23" s="44" t="str">
        <f>IF($AN23="○",COUNTIF($AN$17:$AN23,"○"),"")</f>
        <v/>
      </c>
      <c r="F23" s="44" t="str">
        <f>IF($AO23="○",COUNTIF($AO$17:$AO23,"○"),"")</f>
        <v/>
      </c>
      <c r="G23" s="44" t="str">
        <f>IF($AP23="○",COUNTIF($AP$17:$AP23,"○"),"")</f>
        <v/>
      </c>
      <c r="H23" s="44" t="str">
        <f>IF($AQ23="○",COUNTIF($AQ$17:$AQ23,"○"),"")</f>
        <v/>
      </c>
      <c r="I23" s="73" t="str">
        <f>IF($AT23="○",COUNTIF($AT$17:$AT23,"○"),"")</f>
        <v/>
      </c>
      <c r="J23" s="74" t="str">
        <f>IF($AU23="○",COUNTIF($AU$17:$AU23,"○"),"")</f>
        <v/>
      </c>
      <c r="K23" s="41" t="str">
        <f t="shared" si="1"/>
        <v/>
      </c>
      <c r="L23" s="6" t="str">
        <f t="shared" si="1"/>
        <v/>
      </c>
      <c r="M23" s="6" t="str">
        <f t="shared" si="1"/>
        <v/>
      </c>
      <c r="N23" s="6" t="str">
        <f t="shared" si="1"/>
        <v/>
      </c>
      <c r="O23" s="44" t="str">
        <f>IF($AR23="○",COUNTIF($AR$17:$AR23,"○"),"")</f>
        <v/>
      </c>
      <c r="P23" s="44" t="str">
        <f>IF($AS23="○",COUNTIF($AS$17:$AS23,"○"),"")</f>
        <v/>
      </c>
      <c r="Q23" s="44" t="str">
        <f>IF($AT23="○",COUNTIF($AT$17:$AT23,"○"),"")</f>
        <v/>
      </c>
      <c r="R23" s="54" t="str">
        <f>IF($AU23="○",COUNTIF($AU$17:$AU23,"○"),"")</f>
        <v/>
      </c>
      <c r="S23" s="73" t="str">
        <f>IF($AT23="○",COUNTIF($AT$17:$AT23,"○"),"")</f>
        <v/>
      </c>
      <c r="T23" s="74" t="str">
        <f>IF($AU23="○",COUNTIF($AU$17:$AU23,"○"),"")</f>
        <v/>
      </c>
      <c r="U23" s="10"/>
      <c r="V23" s="14">
        <v>7</v>
      </c>
      <c r="W23" s="120" t="str">
        <f>IF('申込一覧表（女子）'!$B$23=0,"",('申込一覧表（女子）'!$B$23))</f>
        <v/>
      </c>
      <c r="X23" s="120" t="str">
        <f>IF('申込一覧表（女子）'!C23=0,"",('申込一覧表（女子）'!C23))</f>
        <v/>
      </c>
      <c r="Y23" s="120" t="str">
        <f>IF('申込一覧表（女子）'!D23=0,"",('申込一覧表（女子）'!D23))</f>
        <v/>
      </c>
      <c r="Z23" s="120" t="str">
        <f>IF('申込一覧表（女子）'!E23=0,"",('申込一覧表（女子）'!E23))</f>
        <v/>
      </c>
      <c r="AA23" s="120">
        <f t="shared" si="5"/>
        <v>0</v>
      </c>
      <c r="AB23" s="120" t="str">
        <f>IF('申込一覧表（女子）'!G23=0,"",('申込一覧表（女子）'!G23))</f>
        <v/>
      </c>
      <c r="AC23" s="120" t="str">
        <f>IF('申込一覧表（女子）'!H23=0,"",('申込一覧表（女子）'!H23))</f>
        <v/>
      </c>
      <c r="AD23" s="120" t="str">
        <f>IF('申込一覧表（女子）'!I23=0,"",('申込一覧表（女子）'!I23))</f>
        <v/>
      </c>
      <c r="AE23" s="120" t="str">
        <f>IF('申込一覧表（女子）'!J23=0,"",('申込一覧表（女子）'!J23))</f>
        <v/>
      </c>
      <c r="AF23" s="120" t="str">
        <f>IF('申込一覧表（女子）'!K23=0,"",('申込一覧表（女子）'!K23))</f>
        <v/>
      </c>
      <c r="AG23" s="120" t="str">
        <f>IF('申込一覧表（女子）'!L23=0,"",('申込一覧表（女子）'!L23))</f>
        <v/>
      </c>
      <c r="AH23" s="120" t="str">
        <f>IF('申込一覧表（女子）'!M23=0,"",('申込一覧表（女子）'!M23))</f>
        <v/>
      </c>
      <c r="AI23" s="120" t="str">
        <f>IF('申込一覧表（女子）'!N23=0,"",('申込一覧表（女子）'!N23))</f>
        <v/>
      </c>
      <c r="AJ23" s="120" t="str">
        <f>IF('申込一覧表（女子）'!O23=0,"",('申込一覧表（女子）'!O23))</f>
        <v/>
      </c>
      <c r="AK23" s="120" t="str">
        <f>IF('申込一覧表（女子）'!P23=0,"",('申込一覧表（女子）'!P23))</f>
        <v/>
      </c>
      <c r="AL23" s="120" t="str">
        <f>IF('申込一覧表（女子）'!Q23=0,"",('申込一覧表（女子）'!Q23))</f>
        <v/>
      </c>
      <c r="AM23" s="120" t="str">
        <f>IF('申込一覧表（女子）'!R23=0,"",('申込一覧表（女子）'!R23))</f>
        <v/>
      </c>
      <c r="AN23" s="120" t="str">
        <f>IF('申込一覧表（女子）'!S23=0,"",('申込一覧表（女子）'!S23))</f>
        <v/>
      </c>
      <c r="AO23" s="120" t="str">
        <f>IF('申込一覧表（女子）'!T23=0,"",('申込一覧表（女子）'!T23))</f>
        <v/>
      </c>
      <c r="AP23" s="120" t="str">
        <f>IF('申込一覧表（女子）'!U23=0,"",('申込一覧表（女子）'!U23))</f>
        <v/>
      </c>
      <c r="AQ23" s="120" t="str">
        <f>IF('申込一覧表（女子）'!V23=0,"",('申込一覧表（女子）'!V23))</f>
        <v/>
      </c>
      <c r="AR23" s="120" t="str">
        <f>IF('申込一覧表（女子）'!W23=0,"",('申込一覧表（女子）'!W23))</f>
        <v/>
      </c>
      <c r="AS23" s="120" t="str">
        <f>IF('申込一覧表（女子）'!X23=0,"",('申込一覧表（女子）'!X23))</f>
        <v/>
      </c>
      <c r="AT23" s="120" t="str">
        <f>IF('申込一覧表（女子）'!Y23=0,"",('申込一覧表（女子）'!Y23))</f>
        <v/>
      </c>
      <c r="AU23" s="120" t="str">
        <f>IF('申込一覧表（女子）'!Z23=0,"",('申込一覧表（女子）'!Z23))</f>
        <v/>
      </c>
      <c r="AV23" s="204"/>
      <c r="AW23" s="205"/>
      <c r="AX23" s="212"/>
      <c r="AY23" s="41" t="str">
        <f t="shared" si="2"/>
        <v/>
      </c>
      <c r="AZ23" s="6" t="str">
        <f t="shared" si="2"/>
        <v/>
      </c>
      <c r="BA23" s="6" t="str">
        <f t="shared" si="2"/>
        <v/>
      </c>
      <c r="BB23" s="6" t="str">
        <f t="shared" si="2"/>
        <v/>
      </c>
      <c r="BC23" s="44" t="str">
        <f>IF($AN23="○",COUNTIF($AN$17:$AN23,"○"),"")</f>
        <v/>
      </c>
      <c r="BD23" s="44" t="str">
        <f>IF($AO23="○",COUNTIF($AO$17:$AO23,"○"),"")</f>
        <v/>
      </c>
      <c r="BE23" s="44" t="str">
        <f>IF($AP23="○",COUNTIF($AP$17:$AP23,"○"),"")</f>
        <v/>
      </c>
      <c r="BF23" s="44" t="str">
        <f>IF($AQ23="○",COUNTIF($AQ$17:$AQ23,"○"),"")</f>
        <v/>
      </c>
      <c r="BG23" s="73" t="str">
        <f>IF($AT23="○",COUNTIF($AT$17:$AT23,"○"),"")</f>
        <v/>
      </c>
      <c r="BH23" s="74" t="str">
        <f>IF($AU23="○",COUNTIF($AU$17:$AU23,"○"),"")</f>
        <v/>
      </c>
      <c r="BI23" s="41" t="str">
        <f t="shared" si="3"/>
        <v/>
      </c>
      <c r="BJ23" s="6" t="str">
        <f t="shared" si="3"/>
        <v/>
      </c>
      <c r="BK23" s="6" t="str">
        <f t="shared" si="3"/>
        <v/>
      </c>
      <c r="BL23" s="6" t="str">
        <f t="shared" si="3"/>
        <v/>
      </c>
      <c r="BM23" s="44" t="str">
        <f>IF($AR23="○",COUNTIF($AR$17:$AR23,"○"),"")</f>
        <v/>
      </c>
      <c r="BN23" s="44" t="str">
        <f>IF($AS23="○",COUNTIF($AS$17:$AS23,"○"),"")</f>
        <v/>
      </c>
      <c r="BO23" s="44" t="str">
        <f>IF($AT23="○",COUNTIF($AT$17:$AT23,"○"),"")</f>
        <v/>
      </c>
      <c r="BP23" s="54" t="str">
        <f>IF($AU23="○",COUNTIF($AU$17:$AU23,"○"),"")</f>
        <v/>
      </c>
      <c r="BQ23" s="73" t="str">
        <f>IF($AT23="○",COUNTIF($AT$17:$AT23,"○"),"")</f>
        <v/>
      </c>
      <c r="BR23" s="74" t="str">
        <f>IF($AU23="○",COUNTIF($AU$17:$AU23,"○"),"")</f>
        <v/>
      </c>
      <c r="BS23" s="4"/>
      <c r="BT23" s="10">
        <v>6</v>
      </c>
      <c r="BU23" s="25" t="str">
        <f>IFERROR(VLOOKUP(6,$A$17:$AA$56,23,FALSE),"")</f>
        <v/>
      </c>
      <c r="BV23" s="25" t="str">
        <f>IFERROR(VLOOKUP(6,$A$17:$AA$56,24,FALSE),"")</f>
        <v/>
      </c>
      <c r="BW23" s="25" t="str">
        <f>IFERROR(VLOOKUP(6,$A$17:$AA$56,26,FALSE),"")</f>
        <v/>
      </c>
      <c r="BX23" s="221">
        <f t="shared" si="6"/>
        <v>0</v>
      </c>
      <c r="BY23" s="30">
        <v>1500</v>
      </c>
      <c r="BZ23" s="201"/>
      <c r="CA23" s="201"/>
      <c r="CB23" s="10"/>
      <c r="CC23" s="10">
        <v>6</v>
      </c>
      <c r="CD23" s="25" t="str">
        <f>IFERROR(VLOOKUP(6,$O$17:$AA$56,9,FALSE),"")</f>
        <v/>
      </c>
      <c r="CE23" s="25" t="str">
        <f>IFERROR(VLOOKUP(6,$O$17:$AA$56,10,FALSE),"")</f>
        <v/>
      </c>
      <c r="CF23" s="25" t="str">
        <f>IFERROR(VLOOKUP(6,$O$17:$AA$56,12,FALSE),"")</f>
        <v/>
      </c>
      <c r="CG23" s="222">
        <f t="shared" si="4"/>
        <v>0</v>
      </c>
    </row>
    <row r="24" spans="1:85" ht="21.95" customHeight="1" thickTop="1" thickBot="1" x14ac:dyDescent="0.2">
      <c r="A24" s="41" t="str">
        <f t="shared" si="0"/>
        <v/>
      </c>
      <c r="B24" s="6" t="str">
        <f t="shared" si="0"/>
        <v/>
      </c>
      <c r="C24" s="6" t="str">
        <f t="shared" si="0"/>
        <v/>
      </c>
      <c r="D24" s="6" t="str">
        <f t="shared" si="0"/>
        <v/>
      </c>
      <c r="E24" s="44" t="str">
        <f>IF($AN24="○",COUNTIF($AN$17:$AN24,"○"),"")</f>
        <v/>
      </c>
      <c r="F24" s="44" t="str">
        <f>IF($AO24="○",COUNTIF($AO$17:$AO24,"○"),"")</f>
        <v/>
      </c>
      <c r="G24" s="44" t="str">
        <f>IF($AP24="○",COUNTIF($AP$17:$AP24,"○"),"")</f>
        <v/>
      </c>
      <c r="H24" s="44" t="str">
        <f>IF($AQ24="○",COUNTIF($AQ$17:$AQ24,"○"),"")</f>
        <v/>
      </c>
      <c r="I24" s="73" t="str">
        <f>IF($AT24="○",COUNTIF($AT$17:$AT24,"○"),"")</f>
        <v/>
      </c>
      <c r="J24" s="74" t="str">
        <f>IF($AU24="○",COUNTIF($AU$17:$AU24,"○"),"")</f>
        <v/>
      </c>
      <c r="K24" s="41" t="str">
        <f t="shared" si="1"/>
        <v/>
      </c>
      <c r="L24" s="6" t="str">
        <f t="shared" si="1"/>
        <v/>
      </c>
      <c r="M24" s="6" t="str">
        <f t="shared" si="1"/>
        <v/>
      </c>
      <c r="N24" s="6" t="str">
        <f t="shared" si="1"/>
        <v/>
      </c>
      <c r="O24" s="44" t="str">
        <f>IF($AR24="○",COUNTIF($AR$17:$AR24,"○"),"")</f>
        <v/>
      </c>
      <c r="P24" s="44" t="str">
        <f>IF($AS24="○",COUNTIF($AS$17:$AS24,"○"),"")</f>
        <v/>
      </c>
      <c r="Q24" s="44" t="str">
        <f>IF($AT24="○",COUNTIF($AT$17:$AT24,"○"),"")</f>
        <v/>
      </c>
      <c r="R24" s="54" t="str">
        <f>IF($AU24="○",COUNTIF($AU$17:$AU24,"○"),"")</f>
        <v/>
      </c>
      <c r="S24" s="73" t="str">
        <f>IF($AT24="○",COUNTIF($AT$17:$AT24,"○"),"")</f>
        <v/>
      </c>
      <c r="T24" s="74" t="str">
        <f>IF($AU24="○",COUNTIF($AU$17:$AU24,"○"),"")</f>
        <v/>
      </c>
      <c r="U24" s="10"/>
      <c r="V24" s="14">
        <v>8</v>
      </c>
      <c r="W24" s="120" t="str">
        <f>IF('申込一覧表（女子）'!$B$24=0,"",('申込一覧表（女子）'!$B$24))</f>
        <v/>
      </c>
      <c r="X24" s="120" t="str">
        <f>IF('申込一覧表（女子）'!C24=0,"",('申込一覧表（女子）'!C24))</f>
        <v/>
      </c>
      <c r="Y24" s="120" t="str">
        <f>IF('申込一覧表（女子）'!D24=0,"",('申込一覧表（女子）'!D24))</f>
        <v/>
      </c>
      <c r="Z24" s="120" t="str">
        <f>IF('申込一覧表（女子）'!E24=0,"",('申込一覧表（女子）'!E24))</f>
        <v/>
      </c>
      <c r="AA24" s="120">
        <f t="shared" si="5"/>
        <v>0</v>
      </c>
      <c r="AB24" s="120" t="str">
        <f>IF('申込一覧表（女子）'!G24=0,"",('申込一覧表（女子）'!G24))</f>
        <v/>
      </c>
      <c r="AC24" s="120" t="str">
        <f>IF('申込一覧表（女子）'!H24=0,"",('申込一覧表（女子）'!H24))</f>
        <v/>
      </c>
      <c r="AD24" s="120" t="str">
        <f>IF('申込一覧表（女子）'!I24=0,"",('申込一覧表（女子）'!I24))</f>
        <v/>
      </c>
      <c r="AE24" s="120" t="str">
        <f>IF('申込一覧表（女子）'!J24=0,"",('申込一覧表（女子）'!J24))</f>
        <v/>
      </c>
      <c r="AF24" s="120" t="str">
        <f>IF('申込一覧表（女子）'!K24=0,"",('申込一覧表（女子）'!K24))</f>
        <v/>
      </c>
      <c r="AG24" s="120" t="str">
        <f>IF('申込一覧表（女子）'!L24=0,"",('申込一覧表（女子）'!L24))</f>
        <v/>
      </c>
      <c r="AH24" s="120" t="str">
        <f>IF('申込一覧表（女子）'!M24=0,"",('申込一覧表（女子）'!M24))</f>
        <v/>
      </c>
      <c r="AI24" s="120" t="str">
        <f>IF('申込一覧表（女子）'!N24=0,"",('申込一覧表（女子）'!N24))</f>
        <v/>
      </c>
      <c r="AJ24" s="120" t="str">
        <f>IF('申込一覧表（女子）'!O24=0,"",('申込一覧表（女子）'!O24))</f>
        <v/>
      </c>
      <c r="AK24" s="120" t="str">
        <f>IF('申込一覧表（女子）'!P24=0,"",('申込一覧表（女子）'!P24))</f>
        <v/>
      </c>
      <c r="AL24" s="120" t="str">
        <f>IF('申込一覧表（女子）'!Q24=0,"",('申込一覧表（女子）'!Q24))</f>
        <v/>
      </c>
      <c r="AM24" s="120" t="str">
        <f>IF('申込一覧表（女子）'!R24=0,"",('申込一覧表（女子）'!R24))</f>
        <v/>
      </c>
      <c r="AN24" s="120" t="str">
        <f>IF('申込一覧表（女子）'!S24=0,"",('申込一覧表（女子）'!S24))</f>
        <v/>
      </c>
      <c r="AO24" s="120" t="str">
        <f>IF('申込一覧表（女子）'!T24=0,"",('申込一覧表（女子）'!T24))</f>
        <v/>
      </c>
      <c r="AP24" s="120" t="str">
        <f>IF('申込一覧表（女子）'!U24=0,"",('申込一覧表（女子）'!U24))</f>
        <v/>
      </c>
      <c r="AQ24" s="120" t="str">
        <f>IF('申込一覧表（女子）'!V24=0,"",('申込一覧表（女子）'!V24))</f>
        <v/>
      </c>
      <c r="AR24" s="120" t="str">
        <f>IF('申込一覧表（女子）'!W24=0,"",('申込一覧表（女子）'!W24))</f>
        <v/>
      </c>
      <c r="AS24" s="120" t="str">
        <f>IF('申込一覧表（女子）'!X24=0,"",('申込一覧表（女子）'!X24))</f>
        <v/>
      </c>
      <c r="AT24" s="120" t="str">
        <f>IF('申込一覧表（女子）'!Y24=0,"",('申込一覧表（女子）'!Y24))</f>
        <v/>
      </c>
      <c r="AU24" s="120" t="str">
        <f>IF('申込一覧表（女子）'!Z24=0,"",('申込一覧表（女子）'!Z24))</f>
        <v/>
      </c>
      <c r="AV24" s="204"/>
      <c r="AW24" s="205"/>
      <c r="AX24" s="212"/>
      <c r="AY24" s="41" t="str">
        <f t="shared" si="2"/>
        <v/>
      </c>
      <c r="AZ24" s="6" t="str">
        <f t="shared" si="2"/>
        <v/>
      </c>
      <c r="BA24" s="6" t="str">
        <f t="shared" si="2"/>
        <v/>
      </c>
      <c r="BB24" s="6" t="str">
        <f t="shared" si="2"/>
        <v/>
      </c>
      <c r="BC24" s="44" t="str">
        <f>IF($AN24="○",COUNTIF($AN$17:$AN24,"○"),"")</f>
        <v/>
      </c>
      <c r="BD24" s="44" t="str">
        <f>IF($AO24="○",COUNTIF($AO$17:$AO24,"○"),"")</f>
        <v/>
      </c>
      <c r="BE24" s="44" t="str">
        <f>IF($AP24="○",COUNTIF($AP$17:$AP24,"○"),"")</f>
        <v/>
      </c>
      <c r="BF24" s="44" t="str">
        <f>IF($AQ24="○",COUNTIF($AQ$17:$AQ24,"○"),"")</f>
        <v/>
      </c>
      <c r="BG24" s="73" t="str">
        <f>IF($AT24="○",COUNTIF($AT$17:$AT24,"○"),"")</f>
        <v/>
      </c>
      <c r="BH24" s="74" t="str">
        <f>IF($AU24="○",COUNTIF($AU$17:$AU24,"○"),"")</f>
        <v/>
      </c>
      <c r="BI24" s="41" t="str">
        <f t="shared" si="3"/>
        <v/>
      </c>
      <c r="BJ24" s="6" t="str">
        <f t="shared" si="3"/>
        <v/>
      </c>
      <c r="BK24" s="6" t="str">
        <f t="shared" si="3"/>
        <v/>
      </c>
      <c r="BL24" s="6" t="str">
        <f t="shared" si="3"/>
        <v/>
      </c>
      <c r="BM24" s="44" t="str">
        <f>IF($AR24="○",COUNTIF($AR$17:$AR24,"○"),"")</f>
        <v/>
      </c>
      <c r="BN24" s="44" t="str">
        <f>IF($AS24="○",COUNTIF($AS$17:$AS24,"○"),"")</f>
        <v/>
      </c>
      <c r="BO24" s="44" t="str">
        <f>IF($AT24="○",COUNTIF($AT$17:$AT24,"○"),"")</f>
        <v/>
      </c>
      <c r="BP24" s="54" t="str">
        <f>IF($AU24="○",COUNTIF($AU$17:$AU24,"○"),"")</f>
        <v/>
      </c>
      <c r="BQ24" s="73" t="str">
        <f>IF($AT24="○",COUNTIF($AT$17:$AT24,"○"),"")</f>
        <v/>
      </c>
      <c r="BR24" s="74" t="str">
        <f>IF($AU24="○",COUNTIF($AU$17:$AU24,"○"),"")</f>
        <v/>
      </c>
      <c r="BS24" s="4"/>
      <c r="BT24" s="10"/>
      <c r="BU24" s="10" t="str">
        <f>$AE$4&amp;AO14</f>
        <v>0Ｂ</v>
      </c>
      <c r="BV24" s="24">
        <f>AO16</f>
        <v>0</v>
      </c>
      <c r="BW24" s="10"/>
      <c r="BX24" s="221">
        <f t="shared" ref="BX24:BX30" si="7">$BV$24</f>
        <v>0</v>
      </c>
      <c r="BY24" s="30">
        <v>3000</v>
      </c>
      <c r="BZ24" s="33"/>
      <c r="CA24" s="33"/>
      <c r="CB24" s="10"/>
      <c r="CC24" s="10"/>
      <c r="CD24" s="10" t="str">
        <f>$AE$4&amp;$AS$14</f>
        <v>0※Ｂ</v>
      </c>
      <c r="CE24" s="24">
        <f>$AS$16</f>
        <v>0</v>
      </c>
      <c r="CF24" s="10"/>
      <c r="CG24" s="222">
        <f>$CE$24</f>
        <v>0</v>
      </c>
    </row>
    <row r="25" spans="1:85" ht="21.95" customHeight="1" thickTop="1" thickBot="1" x14ac:dyDescent="0.2">
      <c r="A25" s="41" t="str">
        <f t="shared" si="0"/>
        <v/>
      </c>
      <c r="B25" s="6" t="str">
        <f t="shared" si="0"/>
        <v/>
      </c>
      <c r="C25" s="6" t="str">
        <f t="shared" si="0"/>
        <v/>
      </c>
      <c r="D25" s="6" t="str">
        <f t="shared" si="0"/>
        <v/>
      </c>
      <c r="E25" s="44" t="str">
        <f>IF($AN25="○",COUNTIF($AN$17:$AN25,"○"),"")</f>
        <v/>
      </c>
      <c r="F25" s="44" t="str">
        <f>IF($AO25="○",COUNTIF($AO$17:$AO25,"○"),"")</f>
        <v/>
      </c>
      <c r="G25" s="44" t="str">
        <f>IF($AP25="○",COUNTIF($AP$17:$AP25,"○"),"")</f>
        <v/>
      </c>
      <c r="H25" s="44" t="str">
        <f>IF($AQ25="○",COUNTIF($AQ$17:$AQ25,"○"),"")</f>
        <v/>
      </c>
      <c r="I25" s="73" t="str">
        <f>IF($AT25="○",COUNTIF($AT$17:$AT25,"○"),"")</f>
        <v/>
      </c>
      <c r="J25" s="74" t="str">
        <f>IF($AU25="○",COUNTIF($AU$17:$AU25,"○"),"")</f>
        <v/>
      </c>
      <c r="K25" s="41" t="str">
        <f t="shared" si="1"/>
        <v/>
      </c>
      <c r="L25" s="6" t="str">
        <f t="shared" si="1"/>
        <v/>
      </c>
      <c r="M25" s="6" t="str">
        <f t="shared" si="1"/>
        <v/>
      </c>
      <c r="N25" s="6" t="str">
        <f t="shared" si="1"/>
        <v/>
      </c>
      <c r="O25" s="44" t="str">
        <f>IF($AR25="○",COUNTIF($AR$17:$AR25,"○"),"")</f>
        <v/>
      </c>
      <c r="P25" s="44" t="str">
        <f>IF($AS25="○",COUNTIF($AS$17:$AS25,"○"),"")</f>
        <v/>
      </c>
      <c r="Q25" s="44" t="str">
        <f>IF($AT25="○",COUNTIF($AT$17:$AT25,"○"),"")</f>
        <v/>
      </c>
      <c r="R25" s="54" t="str">
        <f>IF($AU25="○",COUNTIF($AU$17:$AU25,"○"),"")</f>
        <v/>
      </c>
      <c r="S25" s="73" t="str">
        <f>IF($AT25="○",COUNTIF($AT$17:$AT25,"○"),"")</f>
        <v/>
      </c>
      <c r="T25" s="74" t="str">
        <f>IF($AU25="○",COUNTIF($AU$17:$AU25,"○"),"")</f>
        <v/>
      </c>
      <c r="U25" s="10"/>
      <c r="V25" s="14">
        <v>9</v>
      </c>
      <c r="W25" s="120" t="str">
        <f>IF('申込一覧表（女子）'!$B$25=0,"",('申込一覧表（女子）'!$B$25))</f>
        <v/>
      </c>
      <c r="X25" s="120" t="str">
        <f>IF('申込一覧表（女子）'!C25=0,"",('申込一覧表（女子）'!C25))</f>
        <v/>
      </c>
      <c r="Y25" s="120" t="str">
        <f>IF('申込一覧表（女子）'!D25=0,"",('申込一覧表（女子）'!D25))</f>
        <v/>
      </c>
      <c r="Z25" s="120" t="str">
        <f>IF('申込一覧表（女子）'!E25=0,"",('申込一覧表（女子）'!E25))</f>
        <v/>
      </c>
      <c r="AA25" s="120">
        <f t="shared" si="5"/>
        <v>0</v>
      </c>
      <c r="AB25" s="120" t="str">
        <f>IF('申込一覧表（女子）'!G25=0,"",('申込一覧表（女子）'!G25))</f>
        <v/>
      </c>
      <c r="AC25" s="120" t="str">
        <f>IF('申込一覧表（女子）'!H25=0,"",('申込一覧表（女子）'!H25))</f>
        <v/>
      </c>
      <c r="AD25" s="120" t="str">
        <f>IF('申込一覧表（女子）'!I25=0,"",('申込一覧表（女子）'!I25))</f>
        <v/>
      </c>
      <c r="AE25" s="120" t="str">
        <f>IF('申込一覧表（女子）'!J25=0,"",('申込一覧表（女子）'!J25))</f>
        <v/>
      </c>
      <c r="AF25" s="120" t="str">
        <f>IF('申込一覧表（女子）'!K25=0,"",('申込一覧表（女子）'!K25))</f>
        <v/>
      </c>
      <c r="AG25" s="120" t="str">
        <f>IF('申込一覧表（女子）'!L25=0,"",('申込一覧表（女子）'!L25))</f>
        <v/>
      </c>
      <c r="AH25" s="120" t="str">
        <f>IF('申込一覧表（女子）'!M25=0,"",('申込一覧表（女子）'!M25))</f>
        <v/>
      </c>
      <c r="AI25" s="120" t="str">
        <f>IF('申込一覧表（女子）'!N25=0,"",('申込一覧表（女子）'!N25))</f>
        <v/>
      </c>
      <c r="AJ25" s="120" t="str">
        <f>IF('申込一覧表（女子）'!O25=0,"",('申込一覧表（女子）'!O25))</f>
        <v/>
      </c>
      <c r="AK25" s="120" t="str">
        <f>IF('申込一覧表（女子）'!P25=0,"",('申込一覧表（女子）'!P25))</f>
        <v/>
      </c>
      <c r="AL25" s="120" t="str">
        <f>IF('申込一覧表（女子）'!Q25=0,"",('申込一覧表（女子）'!Q25))</f>
        <v/>
      </c>
      <c r="AM25" s="120" t="str">
        <f>IF('申込一覧表（女子）'!R25=0,"",('申込一覧表（女子）'!R25))</f>
        <v/>
      </c>
      <c r="AN25" s="120" t="str">
        <f>IF('申込一覧表（女子）'!S25=0,"",('申込一覧表（女子）'!S25))</f>
        <v/>
      </c>
      <c r="AO25" s="120" t="str">
        <f>IF('申込一覧表（女子）'!T25=0,"",('申込一覧表（女子）'!T25))</f>
        <v/>
      </c>
      <c r="AP25" s="120" t="str">
        <f>IF('申込一覧表（女子）'!U25=0,"",('申込一覧表（女子）'!U25))</f>
        <v/>
      </c>
      <c r="AQ25" s="120" t="str">
        <f>IF('申込一覧表（女子）'!V25=0,"",('申込一覧表（女子）'!V25))</f>
        <v/>
      </c>
      <c r="AR25" s="120" t="str">
        <f>IF('申込一覧表（女子）'!W25=0,"",('申込一覧表（女子）'!W25))</f>
        <v/>
      </c>
      <c r="AS25" s="120" t="str">
        <f>IF('申込一覧表（女子）'!X25=0,"",('申込一覧表（女子）'!X25))</f>
        <v/>
      </c>
      <c r="AT25" s="120" t="str">
        <f>IF('申込一覧表（女子）'!Y25=0,"",('申込一覧表（女子）'!Y25))</f>
        <v/>
      </c>
      <c r="AU25" s="120" t="str">
        <f>IF('申込一覧表（女子）'!Z25=0,"",('申込一覧表（女子）'!Z25))</f>
        <v/>
      </c>
      <c r="AV25" s="204"/>
      <c r="AW25" s="205"/>
      <c r="AX25" s="212"/>
      <c r="AY25" s="41" t="str">
        <f t="shared" si="2"/>
        <v/>
      </c>
      <c r="AZ25" s="6" t="str">
        <f t="shared" si="2"/>
        <v/>
      </c>
      <c r="BA25" s="6" t="str">
        <f t="shared" si="2"/>
        <v/>
      </c>
      <c r="BB25" s="6" t="str">
        <f t="shared" si="2"/>
        <v/>
      </c>
      <c r="BC25" s="44" t="str">
        <f>IF($AN25="○",COUNTIF($AN$17:$AN25,"○"),"")</f>
        <v/>
      </c>
      <c r="BD25" s="44" t="str">
        <f>IF($AO25="○",COUNTIF($AO$17:$AO25,"○"),"")</f>
        <v/>
      </c>
      <c r="BE25" s="44" t="str">
        <f>IF($AP25="○",COUNTIF($AP$17:$AP25,"○"),"")</f>
        <v/>
      </c>
      <c r="BF25" s="44" t="str">
        <f>IF($AQ25="○",COUNTIF($AQ$17:$AQ25,"○"),"")</f>
        <v/>
      </c>
      <c r="BG25" s="73" t="str">
        <f>IF($AT25="○",COUNTIF($AT$17:$AT25,"○"),"")</f>
        <v/>
      </c>
      <c r="BH25" s="74" t="str">
        <f>IF($AU25="○",COUNTIF($AU$17:$AU25,"○"),"")</f>
        <v/>
      </c>
      <c r="BI25" s="41" t="str">
        <f t="shared" si="3"/>
        <v/>
      </c>
      <c r="BJ25" s="6" t="str">
        <f t="shared" si="3"/>
        <v/>
      </c>
      <c r="BK25" s="6" t="str">
        <f t="shared" si="3"/>
        <v/>
      </c>
      <c r="BL25" s="6" t="str">
        <f t="shared" si="3"/>
        <v/>
      </c>
      <c r="BM25" s="44" t="str">
        <f>IF($AR25="○",COUNTIF($AR$17:$AR25,"○"),"")</f>
        <v/>
      </c>
      <c r="BN25" s="44" t="str">
        <f>IF($AS25="○",COUNTIF($AS$17:$AS25,"○"),"")</f>
        <v/>
      </c>
      <c r="BO25" s="44" t="str">
        <f>IF($AT25="○",COUNTIF($AT$17:$AT25,"○"),"")</f>
        <v/>
      </c>
      <c r="BP25" s="54" t="str">
        <f>IF($AU25="○",COUNTIF($AU$17:$AU25,"○"),"")</f>
        <v/>
      </c>
      <c r="BQ25" s="73" t="str">
        <f>IF($AT25="○",COUNTIF($AT$17:$AT25,"○"),"")</f>
        <v/>
      </c>
      <c r="BR25" s="74" t="str">
        <f>IF($AU25="○",COUNTIF($AU$17:$AU25,"○"),"")</f>
        <v/>
      </c>
      <c r="BS25" s="4"/>
      <c r="BT25" s="10">
        <v>1</v>
      </c>
      <c r="BU25" s="25" t="str">
        <f>IFERROR(VLOOKUP(1,$B$17:$AA$56,22,FALSE),"")</f>
        <v/>
      </c>
      <c r="BV25" s="25" t="str">
        <f>IFERROR(VLOOKUP(1,$B$17:$AA$56,23,FALSE),"")</f>
        <v/>
      </c>
      <c r="BW25" s="25" t="str">
        <f>IFERROR(VLOOKUP(1,$B$17:$AA$56,25,FALSE),"")</f>
        <v/>
      </c>
      <c r="BX25" s="221">
        <f t="shared" si="7"/>
        <v>0</v>
      </c>
      <c r="BY25" s="30">
        <v>5000</v>
      </c>
      <c r="BZ25" s="33"/>
      <c r="CA25" s="33"/>
      <c r="CB25" s="10"/>
      <c r="CC25" s="10">
        <v>1</v>
      </c>
      <c r="CD25" s="25" t="str">
        <f>IFERROR(VLOOKUP(1,$P$17:$AA$56,8,FALSE),"")</f>
        <v/>
      </c>
      <c r="CE25" s="25" t="str">
        <f>IFERROR(VLOOKUP(1,$P$17:$AA$56,9,FALSE),"")</f>
        <v/>
      </c>
      <c r="CF25" s="25" t="str">
        <f>IFERROR(VLOOKUP(1,$P$17:$AA$56,11,FALSE),"")</f>
        <v/>
      </c>
      <c r="CG25" s="222">
        <f t="shared" ref="CG25:CG30" si="8">$CE$24</f>
        <v>0</v>
      </c>
    </row>
    <row r="26" spans="1:85" ht="21.95" customHeight="1" thickTop="1" thickBot="1" x14ac:dyDescent="0.2">
      <c r="A26" s="41" t="str">
        <f t="shared" si="0"/>
        <v/>
      </c>
      <c r="B26" s="6" t="str">
        <f t="shared" si="0"/>
        <v/>
      </c>
      <c r="C26" s="6" t="str">
        <f t="shared" si="0"/>
        <v/>
      </c>
      <c r="D26" s="6" t="str">
        <f t="shared" si="0"/>
        <v/>
      </c>
      <c r="E26" s="44" t="str">
        <f>IF($AN26="○",COUNTIF($AN$17:$AN26,"○"),"")</f>
        <v/>
      </c>
      <c r="F26" s="44" t="str">
        <f>IF($AO26="○",COUNTIF($AO$17:$AO26,"○"),"")</f>
        <v/>
      </c>
      <c r="G26" s="44" t="str">
        <f>IF($AP26="○",COUNTIF($AP$17:$AP26,"○"),"")</f>
        <v/>
      </c>
      <c r="H26" s="44" t="str">
        <f>IF($AQ26="○",COUNTIF($AQ$17:$AQ26,"○"),"")</f>
        <v/>
      </c>
      <c r="I26" s="73" t="str">
        <f>IF($AT26="○",COUNTIF($AT$17:$AT26,"○"),"")</f>
        <v/>
      </c>
      <c r="J26" s="74" t="str">
        <f>IF($AU26="○",COUNTIF($AU$17:$AU26,"○"),"")</f>
        <v/>
      </c>
      <c r="K26" s="41" t="str">
        <f t="shared" si="1"/>
        <v/>
      </c>
      <c r="L26" s="6" t="str">
        <f t="shared" si="1"/>
        <v/>
      </c>
      <c r="M26" s="6" t="str">
        <f t="shared" si="1"/>
        <v/>
      </c>
      <c r="N26" s="6" t="str">
        <f t="shared" si="1"/>
        <v/>
      </c>
      <c r="O26" s="44" t="str">
        <f>IF($AR26="○",COUNTIF($AR$17:$AR26,"○"),"")</f>
        <v/>
      </c>
      <c r="P26" s="44" t="str">
        <f>IF($AS26="○",COUNTIF($AS$17:$AS26,"○"),"")</f>
        <v/>
      </c>
      <c r="Q26" s="44" t="str">
        <f>IF($AT26="○",COUNTIF($AT$17:$AT26,"○"),"")</f>
        <v/>
      </c>
      <c r="R26" s="54" t="str">
        <f>IF($AU26="○",COUNTIF($AU$17:$AU26,"○"),"")</f>
        <v/>
      </c>
      <c r="S26" s="73" t="str">
        <f>IF($AT26="○",COUNTIF($AT$17:$AT26,"○"),"")</f>
        <v/>
      </c>
      <c r="T26" s="74" t="str">
        <f>IF($AU26="○",COUNTIF($AU$17:$AU26,"○"),"")</f>
        <v/>
      </c>
      <c r="U26" s="10"/>
      <c r="V26" s="14">
        <v>10</v>
      </c>
      <c r="W26" s="120" t="str">
        <f>IF('申込一覧表（女子）'!$B$26=0,"",('申込一覧表（女子）'!$B$26))</f>
        <v/>
      </c>
      <c r="X26" s="120" t="str">
        <f>IF('申込一覧表（女子）'!C26=0,"",('申込一覧表（女子）'!C26))</f>
        <v/>
      </c>
      <c r="Y26" s="120" t="str">
        <f>IF('申込一覧表（女子）'!D26=0,"",('申込一覧表（女子）'!D26))</f>
        <v/>
      </c>
      <c r="Z26" s="120" t="str">
        <f>IF('申込一覧表（女子）'!E26=0,"",('申込一覧表（女子）'!E26))</f>
        <v/>
      </c>
      <c r="AA26" s="120">
        <f t="shared" si="5"/>
        <v>0</v>
      </c>
      <c r="AB26" s="120" t="str">
        <f>IF('申込一覧表（女子）'!G26=0,"",('申込一覧表（女子）'!G26))</f>
        <v/>
      </c>
      <c r="AC26" s="120" t="str">
        <f>IF('申込一覧表（女子）'!H26=0,"",('申込一覧表（女子）'!H26))</f>
        <v/>
      </c>
      <c r="AD26" s="120" t="str">
        <f>IF('申込一覧表（女子）'!I26=0,"",('申込一覧表（女子）'!I26))</f>
        <v/>
      </c>
      <c r="AE26" s="120" t="str">
        <f>IF('申込一覧表（女子）'!J26=0,"",('申込一覧表（女子）'!J26))</f>
        <v/>
      </c>
      <c r="AF26" s="120" t="str">
        <f>IF('申込一覧表（女子）'!K26=0,"",('申込一覧表（女子）'!K26))</f>
        <v/>
      </c>
      <c r="AG26" s="120" t="str">
        <f>IF('申込一覧表（女子）'!L26=0,"",('申込一覧表（女子）'!L26))</f>
        <v/>
      </c>
      <c r="AH26" s="120" t="str">
        <f>IF('申込一覧表（女子）'!M26=0,"",('申込一覧表（女子）'!M26))</f>
        <v/>
      </c>
      <c r="AI26" s="120" t="str">
        <f>IF('申込一覧表（女子）'!N26=0,"",('申込一覧表（女子）'!N26))</f>
        <v/>
      </c>
      <c r="AJ26" s="120" t="str">
        <f>IF('申込一覧表（女子）'!O26=0,"",('申込一覧表（女子）'!O26))</f>
        <v/>
      </c>
      <c r="AK26" s="120" t="str">
        <f>IF('申込一覧表（女子）'!P26=0,"",('申込一覧表（女子）'!P26))</f>
        <v/>
      </c>
      <c r="AL26" s="120" t="str">
        <f>IF('申込一覧表（女子）'!Q26=0,"",('申込一覧表（女子）'!Q26))</f>
        <v/>
      </c>
      <c r="AM26" s="120" t="str">
        <f>IF('申込一覧表（女子）'!R26=0,"",('申込一覧表（女子）'!R26))</f>
        <v/>
      </c>
      <c r="AN26" s="120" t="str">
        <f>IF('申込一覧表（女子）'!S26=0,"",('申込一覧表（女子）'!S26))</f>
        <v/>
      </c>
      <c r="AO26" s="120" t="str">
        <f>IF('申込一覧表（女子）'!T26=0,"",('申込一覧表（女子）'!T26))</f>
        <v/>
      </c>
      <c r="AP26" s="120" t="str">
        <f>IF('申込一覧表（女子）'!U26=0,"",('申込一覧表（女子）'!U26))</f>
        <v/>
      </c>
      <c r="AQ26" s="120" t="str">
        <f>IF('申込一覧表（女子）'!V26=0,"",('申込一覧表（女子）'!V26))</f>
        <v/>
      </c>
      <c r="AR26" s="120" t="str">
        <f>IF('申込一覧表（女子）'!W26=0,"",('申込一覧表（女子）'!W26))</f>
        <v/>
      </c>
      <c r="AS26" s="120" t="str">
        <f>IF('申込一覧表（女子）'!X26=0,"",('申込一覧表（女子）'!X26))</f>
        <v/>
      </c>
      <c r="AT26" s="120" t="str">
        <f>IF('申込一覧表（女子）'!Y26=0,"",('申込一覧表（女子）'!Y26))</f>
        <v/>
      </c>
      <c r="AU26" s="120" t="str">
        <f>IF('申込一覧表（女子）'!Z26=0,"",('申込一覧表（女子）'!Z26))</f>
        <v/>
      </c>
      <c r="AV26" s="204"/>
      <c r="AW26" s="205"/>
      <c r="AX26" s="212"/>
      <c r="AY26" s="41" t="str">
        <f t="shared" si="2"/>
        <v/>
      </c>
      <c r="AZ26" s="6" t="str">
        <f t="shared" si="2"/>
        <v/>
      </c>
      <c r="BA26" s="6" t="str">
        <f t="shared" si="2"/>
        <v/>
      </c>
      <c r="BB26" s="6" t="str">
        <f t="shared" si="2"/>
        <v/>
      </c>
      <c r="BC26" s="44" t="str">
        <f>IF($AN26="○",COUNTIF($AN$17:$AN26,"○"),"")</f>
        <v/>
      </c>
      <c r="BD26" s="44" t="str">
        <f>IF($AO26="○",COUNTIF($AO$17:$AO26,"○"),"")</f>
        <v/>
      </c>
      <c r="BE26" s="44" t="str">
        <f>IF($AP26="○",COUNTIF($AP$17:$AP26,"○"),"")</f>
        <v/>
      </c>
      <c r="BF26" s="44" t="str">
        <f>IF($AQ26="○",COUNTIF($AQ$17:$AQ26,"○"),"")</f>
        <v/>
      </c>
      <c r="BG26" s="73" t="str">
        <f>IF($AT26="○",COUNTIF($AT$17:$AT26,"○"),"")</f>
        <v/>
      </c>
      <c r="BH26" s="74" t="str">
        <f>IF($AU26="○",COUNTIF($AU$17:$AU26,"○"),"")</f>
        <v/>
      </c>
      <c r="BI26" s="41" t="str">
        <f t="shared" si="3"/>
        <v/>
      </c>
      <c r="BJ26" s="6" t="str">
        <f t="shared" si="3"/>
        <v/>
      </c>
      <c r="BK26" s="6" t="str">
        <f t="shared" si="3"/>
        <v/>
      </c>
      <c r="BL26" s="6" t="str">
        <f t="shared" si="3"/>
        <v/>
      </c>
      <c r="BM26" s="44" t="str">
        <f>IF($AR26="○",COUNTIF($AR$17:$AR26,"○"),"")</f>
        <v/>
      </c>
      <c r="BN26" s="44" t="str">
        <f>IF($AS26="○",COUNTIF($AS$17:$AS26,"○"),"")</f>
        <v/>
      </c>
      <c r="BO26" s="44" t="str">
        <f>IF($AT26="○",COUNTIF($AT$17:$AT26,"○"),"")</f>
        <v/>
      </c>
      <c r="BP26" s="54" t="str">
        <f>IF($AU26="○",COUNTIF($AU$17:$AU26,"○"),"")</f>
        <v/>
      </c>
      <c r="BQ26" s="73" t="str">
        <f>IF($AT26="○",COUNTIF($AT$17:$AT26,"○"),"")</f>
        <v/>
      </c>
      <c r="BR26" s="74" t="str">
        <f>IF($AU26="○",COUNTIF($AU$17:$AU26,"○"),"")</f>
        <v/>
      </c>
      <c r="BS26" s="4"/>
      <c r="BT26" s="10">
        <v>2</v>
      </c>
      <c r="BU26" s="25" t="str">
        <f>IFERROR(VLOOKUP(2,$B$17:$AA$56,22,FALSE),"")</f>
        <v/>
      </c>
      <c r="BV26" s="25" t="str">
        <f>IFERROR(VLOOKUP(2,$B$17:$AA$56,23,FALSE),"")</f>
        <v/>
      </c>
      <c r="BW26" s="25" t="str">
        <f>IFERROR(VLOOKUP(2,$B$17:$AA$56,25,FALSE),"")</f>
        <v/>
      </c>
      <c r="BX26" s="221">
        <f t="shared" si="7"/>
        <v>0</v>
      </c>
      <c r="BY26" s="30">
        <v>10000</v>
      </c>
      <c r="BZ26" s="33"/>
      <c r="CA26" s="33"/>
      <c r="CB26" s="10"/>
      <c r="CC26" s="10">
        <v>2</v>
      </c>
      <c r="CD26" s="25" t="str">
        <f>IFERROR(VLOOKUP(2,$P$17:$AA$56,8,FALSE),"")</f>
        <v/>
      </c>
      <c r="CE26" s="25" t="str">
        <f>IFERROR(VLOOKUP(2,$P$17:$AA$56,9,FALSE),"")</f>
        <v/>
      </c>
      <c r="CF26" s="25" t="str">
        <f>IFERROR(VLOOKUP(2,$P$17:$AA$56,11,FALSE),"")</f>
        <v/>
      </c>
      <c r="CG26" s="222">
        <f t="shared" si="8"/>
        <v>0</v>
      </c>
    </row>
    <row r="27" spans="1:85" ht="21.95" customHeight="1" thickTop="1" thickBot="1" x14ac:dyDescent="0.2">
      <c r="A27" s="41" t="str">
        <f t="shared" si="0"/>
        <v/>
      </c>
      <c r="B27" s="6" t="str">
        <f t="shared" si="0"/>
        <v/>
      </c>
      <c r="C27" s="6" t="str">
        <f t="shared" si="0"/>
        <v/>
      </c>
      <c r="D27" s="6" t="str">
        <f t="shared" si="0"/>
        <v/>
      </c>
      <c r="E27" s="44" t="str">
        <f>IF($AN27="○",COUNTIF($AN$17:$AN27,"○"),"")</f>
        <v/>
      </c>
      <c r="F27" s="44" t="str">
        <f>IF($AO27="○",COUNTIF($AO$17:$AO27,"○"),"")</f>
        <v/>
      </c>
      <c r="G27" s="44" t="str">
        <f>IF($AP27="○",COUNTIF($AP$17:$AP27,"○"),"")</f>
        <v/>
      </c>
      <c r="H27" s="44" t="str">
        <f>IF($AQ27="○",COUNTIF($AQ$17:$AQ27,"○"),"")</f>
        <v/>
      </c>
      <c r="I27" s="73" t="str">
        <f>IF($AT27="○",COUNTIF($AT$17:$AT27,"○"),"")</f>
        <v/>
      </c>
      <c r="J27" s="74" t="str">
        <f>IF($AU27="○",COUNTIF($AU$17:$AU27,"○"),"")</f>
        <v/>
      </c>
      <c r="K27" s="41" t="str">
        <f t="shared" si="1"/>
        <v/>
      </c>
      <c r="L27" s="6" t="str">
        <f t="shared" si="1"/>
        <v/>
      </c>
      <c r="M27" s="6" t="str">
        <f t="shared" si="1"/>
        <v/>
      </c>
      <c r="N27" s="6" t="str">
        <f t="shared" si="1"/>
        <v/>
      </c>
      <c r="O27" s="44" t="str">
        <f>IF($AR27="○",COUNTIF($AR$17:$AR27,"○"),"")</f>
        <v/>
      </c>
      <c r="P27" s="44" t="str">
        <f>IF($AS27="○",COUNTIF($AS$17:$AS27,"○"),"")</f>
        <v/>
      </c>
      <c r="Q27" s="44" t="str">
        <f>IF($AT27="○",COUNTIF($AT$17:$AT27,"○"),"")</f>
        <v/>
      </c>
      <c r="R27" s="54" t="str">
        <f>IF($AU27="○",COUNTIF($AU$17:$AU27,"○"),"")</f>
        <v/>
      </c>
      <c r="S27" s="73" t="str">
        <f>IF($AT27="○",COUNTIF($AT$17:$AT27,"○"),"")</f>
        <v/>
      </c>
      <c r="T27" s="74" t="str">
        <f>IF($AU27="○",COUNTIF($AU$17:$AU27,"○"),"")</f>
        <v/>
      </c>
      <c r="U27" s="10"/>
      <c r="V27" s="14">
        <v>11</v>
      </c>
      <c r="W27" s="120" t="str">
        <f>IF('申込一覧表（女子）'!$B$27=0,"",('申込一覧表（女子）'!$B$27))</f>
        <v/>
      </c>
      <c r="X27" s="120" t="str">
        <f>IF('申込一覧表（女子）'!C27=0,"",('申込一覧表（女子）'!C27))</f>
        <v/>
      </c>
      <c r="Y27" s="120" t="str">
        <f>IF('申込一覧表（女子）'!D27=0,"",('申込一覧表（女子）'!D27))</f>
        <v/>
      </c>
      <c r="Z27" s="120" t="str">
        <f>IF('申込一覧表（女子）'!E27=0,"",('申込一覧表（女子）'!E27))</f>
        <v/>
      </c>
      <c r="AA27" s="120">
        <f t="shared" si="5"/>
        <v>0</v>
      </c>
      <c r="AB27" s="120" t="str">
        <f>IF('申込一覧表（女子）'!G27=0,"",('申込一覧表（女子）'!G27))</f>
        <v/>
      </c>
      <c r="AC27" s="120" t="str">
        <f>IF('申込一覧表（女子）'!H27=0,"",('申込一覧表（女子）'!H27))</f>
        <v/>
      </c>
      <c r="AD27" s="120" t="str">
        <f>IF('申込一覧表（女子）'!I27=0,"",('申込一覧表（女子）'!I27))</f>
        <v/>
      </c>
      <c r="AE27" s="120" t="str">
        <f>IF('申込一覧表（女子）'!J27=0,"",('申込一覧表（女子）'!J27))</f>
        <v/>
      </c>
      <c r="AF27" s="120" t="str">
        <f>IF('申込一覧表（女子）'!K27=0,"",('申込一覧表（女子）'!K27))</f>
        <v/>
      </c>
      <c r="AG27" s="120" t="str">
        <f>IF('申込一覧表（女子）'!L27=0,"",('申込一覧表（女子）'!L27))</f>
        <v/>
      </c>
      <c r="AH27" s="120" t="str">
        <f>IF('申込一覧表（女子）'!M27=0,"",('申込一覧表（女子）'!M27))</f>
        <v/>
      </c>
      <c r="AI27" s="120" t="str">
        <f>IF('申込一覧表（女子）'!N27=0,"",('申込一覧表（女子）'!N27))</f>
        <v/>
      </c>
      <c r="AJ27" s="120" t="str">
        <f>IF('申込一覧表（女子）'!O27=0,"",('申込一覧表（女子）'!O27))</f>
        <v/>
      </c>
      <c r="AK27" s="120" t="str">
        <f>IF('申込一覧表（女子）'!P27=0,"",('申込一覧表（女子）'!P27))</f>
        <v/>
      </c>
      <c r="AL27" s="120" t="str">
        <f>IF('申込一覧表（女子）'!Q27=0,"",('申込一覧表（女子）'!Q27))</f>
        <v/>
      </c>
      <c r="AM27" s="120" t="str">
        <f>IF('申込一覧表（女子）'!R27=0,"",('申込一覧表（女子）'!R27))</f>
        <v/>
      </c>
      <c r="AN27" s="120" t="str">
        <f>IF('申込一覧表（女子）'!S27=0,"",('申込一覧表（女子）'!S27))</f>
        <v/>
      </c>
      <c r="AO27" s="120" t="str">
        <f>IF('申込一覧表（女子）'!T27=0,"",('申込一覧表（女子）'!T27))</f>
        <v/>
      </c>
      <c r="AP27" s="120" t="str">
        <f>IF('申込一覧表（女子）'!U27=0,"",('申込一覧表（女子）'!U27))</f>
        <v/>
      </c>
      <c r="AQ27" s="120" t="str">
        <f>IF('申込一覧表（女子）'!V27=0,"",('申込一覧表（女子）'!V27))</f>
        <v/>
      </c>
      <c r="AR27" s="120" t="str">
        <f>IF('申込一覧表（女子）'!W27=0,"",('申込一覧表（女子）'!W27))</f>
        <v/>
      </c>
      <c r="AS27" s="120" t="str">
        <f>IF('申込一覧表（女子）'!X27=0,"",('申込一覧表（女子）'!X27))</f>
        <v/>
      </c>
      <c r="AT27" s="120" t="str">
        <f>IF('申込一覧表（女子）'!Y27=0,"",('申込一覧表（女子）'!Y27))</f>
        <v/>
      </c>
      <c r="AU27" s="120" t="str">
        <f>IF('申込一覧表（女子）'!Z27=0,"",('申込一覧表（女子）'!Z27))</f>
        <v/>
      </c>
      <c r="AV27" s="204"/>
      <c r="AW27" s="205"/>
      <c r="AX27" s="212"/>
      <c r="AY27" s="41" t="str">
        <f t="shared" si="2"/>
        <v/>
      </c>
      <c r="AZ27" s="6" t="str">
        <f t="shared" si="2"/>
        <v/>
      </c>
      <c r="BA27" s="6" t="str">
        <f t="shared" si="2"/>
        <v/>
      </c>
      <c r="BB27" s="6" t="str">
        <f t="shared" si="2"/>
        <v/>
      </c>
      <c r="BC27" s="44" t="str">
        <f>IF($AN27="○",COUNTIF($AN$17:$AN27,"○"),"")</f>
        <v/>
      </c>
      <c r="BD27" s="44" t="str">
        <f>IF($AO27="○",COUNTIF($AO$17:$AO27,"○"),"")</f>
        <v/>
      </c>
      <c r="BE27" s="44" t="str">
        <f>IF($AP27="○",COUNTIF($AP$17:$AP27,"○"),"")</f>
        <v/>
      </c>
      <c r="BF27" s="44" t="str">
        <f>IF($AQ27="○",COUNTIF($AQ$17:$AQ27,"○"),"")</f>
        <v/>
      </c>
      <c r="BG27" s="73" t="str">
        <f>IF($AT27="○",COUNTIF($AT$17:$AT27,"○"),"")</f>
        <v/>
      </c>
      <c r="BH27" s="74" t="str">
        <f>IF($AU27="○",COUNTIF($AU$17:$AU27,"○"),"")</f>
        <v/>
      </c>
      <c r="BI27" s="41" t="str">
        <f t="shared" si="3"/>
        <v/>
      </c>
      <c r="BJ27" s="6" t="str">
        <f t="shared" si="3"/>
        <v/>
      </c>
      <c r="BK27" s="6" t="str">
        <f t="shared" si="3"/>
        <v/>
      </c>
      <c r="BL27" s="6" t="str">
        <f t="shared" si="3"/>
        <v/>
      </c>
      <c r="BM27" s="44" t="str">
        <f>IF($AR27="○",COUNTIF($AR$17:$AR27,"○"),"")</f>
        <v/>
      </c>
      <c r="BN27" s="44" t="str">
        <f>IF($AS27="○",COUNTIF($AS$17:$AS27,"○"),"")</f>
        <v/>
      </c>
      <c r="BO27" s="44" t="str">
        <f>IF($AT27="○",COUNTIF($AT$17:$AT27,"○"),"")</f>
        <v/>
      </c>
      <c r="BP27" s="54" t="str">
        <f>IF($AU27="○",COUNTIF($AU$17:$AU27,"○"),"")</f>
        <v/>
      </c>
      <c r="BQ27" s="73" t="str">
        <f>IF($AT27="○",COUNTIF($AT$17:$AT27,"○"),"")</f>
        <v/>
      </c>
      <c r="BR27" s="74" t="str">
        <f>IF($AU27="○",COUNTIF($AU$17:$AU27,"○"),"")</f>
        <v/>
      </c>
      <c r="BS27" s="4"/>
      <c r="BT27" s="10">
        <v>3</v>
      </c>
      <c r="BU27" s="25" t="str">
        <f>IFERROR(VLOOKUP(3,$B$17:$AA$56,22,FALSE),"")</f>
        <v/>
      </c>
      <c r="BV27" s="25" t="str">
        <f>IFERROR(VLOOKUP(3,$B$17:$AA$56,23,FALSE),"")</f>
        <v/>
      </c>
      <c r="BW27" s="25" t="str">
        <f>IFERROR(VLOOKUP(3,$B$17:$AA$56,25,FALSE),"")</f>
        <v/>
      </c>
      <c r="BX27" s="221">
        <f t="shared" si="7"/>
        <v>0</v>
      </c>
      <c r="BY27" s="30" t="s">
        <v>22</v>
      </c>
      <c r="BZ27" s="33"/>
      <c r="CA27" s="33"/>
      <c r="CB27" s="10"/>
      <c r="CC27" s="10">
        <v>3</v>
      </c>
      <c r="CD27" s="25" t="str">
        <f>IFERROR(VLOOKUP(3,$P$17:$AA$56,8,FALSE),"")</f>
        <v/>
      </c>
      <c r="CE27" s="25" t="str">
        <f>IFERROR(VLOOKUP(3,$P$17:$AA$56,9,FALSE),"")</f>
        <v/>
      </c>
      <c r="CF27" s="25" t="str">
        <f>IFERROR(VLOOKUP(3,$P$17:$AA$56,11,FALSE),"")</f>
        <v/>
      </c>
      <c r="CG27" s="222">
        <f t="shared" si="8"/>
        <v>0</v>
      </c>
    </row>
    <row r="28" spans="1:85" ht="21.95" customHeight="1" thickTop="1" thickBot="1" x14ac:dyDescent="0.2">
      <c r="A28" s="41" t="str">
        <f t="shared" si="0"/>
        <v/>
      </c>
      <c r="B28" s="6" t="str">
        <f t="shared" si="0"/>
        <v/>
      </c>
      <c r="C28" s="6" t="str">
        <f t="shared" si="0"/>
        <v/>
      </c>
      <c r="D28" s="6" t="str">
        <f t="shared" si="0"/>
        <v/>
      </c>
      <c r="E28" s="44" t="str">
        <f>IF($AN28="○",COUNTIF($AN$17:$AN28,"○"),"")</f>
        <v/>
      </c>
      <c r="F28" s="44" t="str">
        <f>IF($AO28="○",COUNTIF($AO$17:$AO28,"○"),"")</f>
        <v/>
      </c>
      <c r="G28" s="44" t="str">
        <f>IF($AP28="○",COUNTIF($AP$17:$AP28,"○"),"")</f>
        <v/>
      </c>
      <c r="H28" s="44" t="str">
        <f>IF($AQ28="○",COUNTIF($AQ$17:$AQ28,"○"),"")</f>
        <v/>
      </c>
      <c r="I28" s="73" t="str">
        <f>IF($AT28="○",COUNTIF($AT$17:$AT28,"○"),"")</f>
        <v/>
      </c>
      <c r="J28" s="74" t="str">
        <f>IF($AU28="○",COUNTIF($AU$17:$AU28,"○"),"")</f>
        <v/>
      </c>
      <c r="K28" s="41" t="str">
        <f t="shared" si="1"/>
        <v/>
      </c>
      <c r="L28" s="6" t="str">
        <f t="shared" si="1"/>
        <v/>
      </c>
      <c r="M28" s="6" t="str">
        <f t="shared" si="1"/>
        <v/>
      </c>
      <c r="N28" s="6" t="str">
        <f t="shared" si="1"/>
        <v/>
      </c>
      <c r="O28" s="44" t="str">
        <f>IF($AR28="○",COUNTIF($AR$17:$AR28,"○"),"")</f>
        <v/>
      </c>
      <c r="P28" s="44" t="str">
        <f>IF($AS28="○",COUNTIF($AS$17:$AS28,"○"),"")</f>
        <v/>
      </c>
      <c r="Q28" s="44" t="str">
        <f>IF($AT28="○",COUNTIF($AT$17:$AT28,"○"),"")</f>
        <v/>
      </c>
      <c r="R28" s="54" t="str">
        <f>IF($AU28="○",COUNTIF($AU$17:$AU28,"○"),"")</f>
        <v/>
      </c>
      <c r="S28" s="73" t="str">
        <f>IF($AT28="○",COUNTIF($AT$17:$AT28,"○"),"")</f>
        <v/>
      </c>
      <c r="T28" s="74" t="str">
        <f>IF($AU28="○",COUNTIF($AU$17:$AU28,"○"),"")</f>
        <v/>
      </c>
      <c r="U28" s="10"/>
      <c r="V28" s="14">
        <v>12</v>
      </c>
      <c r="W28" s="120" t="str">
        <f>IF('申込一覧表（女子）'!$B$28=0,"",('申込一覧表（女子）'!$B$28))</f>
        <v/>
      </c>
      <c r="X28" s="120" t="str">
        <f>IF('申込一覧表（女子）'!C28=0,"",('申込一覧表（女子）'!C28))</f>
        <v/>
      </c>
      <c r="Y28" s="120" t="str">
        <f>IF('申込一覧表（女子）'!D28=0,"",('申込一覧表（女子）'!D28))</f>
        <v/>
      </c>
      <c r="Z28" s="120" t="str">
        <f>IF('申込一覧表（女子）'!E28=0,"",('申込一覧表（女子）'!E28))</f>
        <v/>
      </c>
      <c r="AA28" s="120">
        <f t="shared" si="5"/>
        <v>0</v>
      </c>
      <c r="AB28" s="120" t="str">
        <f>IF('申込一覧表（女子）'!G28=0,"",('申込一覧表（女子）'!G28))</f>
        <v/>
      </c>
      <c r="AC28" s="120" t="str">
        <f>IF('申込一覧表（女子）'!H28=0,"",('申込一覧表（女子）'!H28))</f>
        <v/>
      </c>
      <c r="AD28" s="120" t="str">
        <f>IF('申込一覧表（女子）'!I28=0,"",('申込一覧表（女子）'!I28))</f>
        <v/>
      </c>
      <c r="AE28" s="120" t="str">
        <f>IF('申込一覧表（女子）'!J28=0,"",('申込一覧表（女子）'!J28))</f>
        <v/>
      </c>
      <c r="AF28" s="120" t="str">
        <f>IF('申込一覧表（女子）'!K28=0,"",('申込一覧表（女子）'!K28))</f>
        <v/>
      </c>
      <c r="AG28" s="120" t="str">
        <f>IF('申込一覧表（女子）'!L28=0,"",('申込一覧表（女子）'!L28))</f>
        <v/>
      </c>
      <c r="AH28" s="120" t="str">
        <f>IF('申込一覧表（女子）'!M28=0,"",('申込一覧表（女子）'!M28))</f>
        <v/>
      </c>
      <c r="AI28" s="120" t="str">
        <f>IF('申込一覧表（女子）'!N28=0,"",('申込一覧表（女子）'!N28))</f>
        <v/>
      </c>
      <c r="AJ28" s="120" t="str">
        <f>IF('申込一覧表（女子）'!O28=0,"",('申込一覧表（女子）'!O28))</f>
        <v/>
      </c>
      <c r="AK28" s="120" t="str">
        <f>IF('申込一覧表（女子）'!P28=0,"",('申込一覧表（女子）'!P28))</f>
        <v/>
      </c>
      <c r="AL28" s="120" t="str">
        <f>IF('申込一覧表（女子）'!Q28=0,"",('申込一覧表（女子）'!Q28))</f>
        <v/>
      </c>
      <c r="AM28" s="120" t="str">
        <f>IF('申込一覧表（女子）'!R28=0,"",('申込一覧表（女子）'!R28))</f>
        <v/>
      </c>
      <c r="AN28" s="120" t="str">
        <f>IF('申込一覧表（女子）'!S28=0,"",('申込一覧表（女子）'!S28))</f>
        <v/>
      </c>
      <c r="AO28" s="120" t="str">
        <f>IF('申込一覧表（女子）'!T28=0,"",('申込一覧表（女子）'!T28))</f>
        <v/>
      </c>
      <c r="AP28" s="120" t="str">
        <f>IF('申込一覧表（女子）'!U28=0,"",('申込一覧表（女子）'!U28))</f>
        <v/>
      </c>
      <c r="AQ28" s="120" t="str">
        <f>IF('申込一覧表（女子）'!V28=0,"",('申込一覧表（女子）'!V28))</f>
        <v/>
      </c>
      <c r="AR28" s="120" t="str">
        <f>IF('申込一覧表（女子）'!W28=0,"",('申込一覧表（女子）'!W28))</f>
        <v/>
      </c>
      <c r="AS28" s="120" t="str">
        <f>IF('申込一覧表（女子）'!X28=0,"",('申込一覧表（女子）'!X28))</f>
        <v/>
      </c>
      <c r="AT28" s="120" t="str">
        <f>IF('申込一覧表（女子）'!Y28=0,"",('申込一覧表（女子）'!Y28))</f>
        <v/>
      </c>
      <c r="AU28" s="120" t="str">
        <f>IF('申込一覧表（女子）'!Z28=0,"",('申込一覧表（女子）'!Z28))</f>
        <v/>
      </c>
      <c r="AV28" s="204"/>
      <c r="AW28" s="205"/>
      <c r="AX28" s="212"/>
      <c r="AY28" s="41" t="str">
        <f t="shared" si="2"/>
        <v/>
      </c>
      <c r="AZ28" s="6" t="str">
        <f t="shared" si="2"/>
        <v/>
      </c>
      <c r="BA28" s="6" t="str">
        <f t="shared" si="2"/>
        <v/>
      </c>
      <c r="BB28" s="6" t="str">
        <f t="shared" si="2"/>
        <v/>
      </c>
      <c r="BC28" s="44" t="str">
        <f>IF($AN28="○",COUNTIF($AN$17:$AN28,"○"),"")</f>
        <v/>
      </c>
      <c r="BD28" s="44" t="str">
        <f>IF($AO28="○",COUNTIF($AO$17:$AO28,"○"),"")</f>
        <v/>
      </c>
      <c r="BE28" s="44" t="str">
        <f>IF($AP28="○",COUNTIF($AP$17:$AP28,"○"),"")</f>
        <v/>
      </c>
      <c r="BF28" s="44" t="str">
        <f>IF($AQ28="○",COUNTIF($AQ$17:$AQ28,"○"),"")</f>
        <v/>
      </c>
      <c r="BG28" s="73" t="str">
        <f>IF($AT28="○",COUNTIF($AT$17:$AT28,"○"),"")</f>
        <v/>
      </c>
      <c r="BH28" s="74" t="str">
        <f>IF($AU28="○",COUNTIF($AU$17:$AU28,"○"),"")</f>
        <v/>
      </c>
      <c r="BI28" s="41" t="str">
        <f t="shared" si="3"/>
        <v/>
      </c>
      <c r="BJ28" s="6" t="str">
        <f t="shared" si="3"/>
        <v/>
      </c>
      <c r="BK28" s="6" t="str">
        <f t="shared" si="3"/>
        <v/>
      </c>
      <c r="BL28" s="6" t="str">
        <f t="shared" si="3"/>
        <v/>
      </c>
      <c r="BM28" s="44" t="str">
        <f>IF($AR28="○",COUNTIF($AR$17:$AR28,"○"),"")</f>
        <v/>
      </c>
      <c r="BN28" s="44" t="str">
        <f>IF($AS28="○",COUNTIF($AS$17:$AS28,"○"),"")</f>
        <v/>
      </c>
      <c r="BO28" s="44" t="str">
        <f>IF($AT28="○",COUNTIF($AT$17:$AT28,"○"),"")</f>
        <v/>
      </c>
      <c r="BP28" s="54" t="str">
        <f>IF($AU28="○",COUNTIF($AU$17:$AU28,"○"),"")</f>
        <v/>
      </c>
      <c r="BQ28" s="73" t="str">
        <f>IF($AT28="○",COUNTIF($AT$17:$AT28,"○"),"")</f>
        <v/>
      </c>
      <c r="BR28" s="74" t="str">
        <f>IF($AU28="○",COUNTIF($AU$17:$AU28,"○"),"")</f>
        <v/>
      </c>
      <c r="BS28" s="4"/>
      <c r="BT28" s="10">
        <v>4</v>
      </c>
      <c r="BU28" s="25" t="str">
        <f>IFERROR(VLOOKUP(4,$B$17:$AA$56,22,FALSE),"")</f>
        <v/>
      </c>
      <c r="BV28" s="25" t="str">
        <f>IFERROR(VLOOKUP(4,$B$17:$AA$56,23,FALSE),"")</f>
        <v/>
      </c>
      <c r="BW28" s="25" t="str">
        <f>IFERROR(VLOOKUP(4,$B$17:$AA$56,25,FALSE),"")</f>
        <v/>
      </c>
      <c r="BX28" s="221">
        <f t="shared" si="7"/>
        <v>0</v>
      </c>
      <c r="BY28" s="30" t="s">
        <v>23</v>
      </c>
      <c r="BZ28" s="33"/>
      <c r="CA28" s="33"/>
      <c r="CB28" s="10"/>
      <c r="CC28" s="10">
        <v>4</v>
      </c>
      <c r="CD28" s="25" t="str">
        <f>IFERROR(VLOOKUP(4,$P$17:$AA$56,8,FALSE),"")</f>
        <v/>
      </c>
      <c r="CE28" s="25" t="str">
        <f>IFERROR(VLOOKUP(4,$P$17:$AA$56,9,FALSE),"")</f>
        <v/>
      </c>
      <c r="CF28" s="25" t="str">
        <f>IFERROR(VLOOKUP(4,$P$17:$AA$56,11,FALSE),"")</f>
        <v/>
      </c>
      <c r="CG28" s="222">
        <f t="shared" si="8"/>
        <v>0</v>
      </c>
    </row>
    <row r="29" spans="1:85" ht="21.95" customHeight="1" thickTop="1" thickBot="1" x14ac:dyDescent="0.2">
      <c r="A29" s="41" t="str">
        <f t="shared" si="0"/>
        <v/>
      </c>
      <c r="B29" s="6" t="str">
        <f t="shared" si="0"/>
        <v/>
      </c>
      <c r="C29" s="6" t="str">
        <f t="shared" si="0"/>
        <v/>
      </c>
      <c r="D29" s="6" t="str">
        <f t="shared" si="0"/>
        <v/>
      </c>
      <c r="E29" s="44" t="str">
        <f>IF($AN29="○",COUNTIF($AN$17:$AN29,"○"),"")</f>
        <v/>
      </c>
      <c r="F29" s="44" t="str">
        <f>IF($AO29="○",COUNTIF($AO$17:$AO29,"○"),"")</f>
        <v/>
      </c>
      <c r="G29" s="44" t="str">
        <f>IF($AP29="○",COUNTIF($AP$17:$AP29,"○"),"")</f>
        <v/>
      </c>
      <c r="H29" s="44" t="str">
        <f>IF($AQ29="○",COUNTIF($AQ$17:$AQ29,"○"),"")</f>
        <v/>
      </c>
      <c r="I29" s="73" t="str">
        <f>IF($AT29="○",COUNTIF($AT$17:$AT29,"○"),"")</f>
        <v/>
      </c>
      <c r="J29" s="74" t="str">
        <f>IF($AU29="○",COUNTIF($AU$17:$AU29,"○"),"")</f>
        <v/>
      </c>
      <c r="K29" s="41" t="str">
        <f t="shared" si="1"/>
        <v/>
      </c>
      <c r="L29" s="6" t="str">
        <f t="shared" si="1"/>
        <v/>
      </c>
      <c r="M29" s="6" t="str">
        <f t="shared" si="1"/>
        <v/>
      </c>
      <c r="N29" s="6" t="str">
        <f t="shared" si="1"/>
        <v/>
      </c>
      <c r="O29" s="44" t="str">
        <f>IF($AR29="○",COUNTIF($AR$17:$AR29,"○"),"")</f>
        <v/>
      </c>
      <c r="P29" s="44" t="str">
        <f>IF($AS29="○",COUNTIF($AS$17:$AS29,"○"),"")</f>
        <v/>
      </c>
      <c r="Q29" s="44" t="str">
        <f>IF($AT29="○",COUNTIF($AT$17:$AT29,"○"),"")</f>
        <v/>
      </c>
      <c r="R29" s="54" t="str">
        <f>IF($AU29="○",COUNTIF($AU$17:$AU29,"○"),"")</f>
        <v/>
      </c>
      <c r="S29" s="73" t="str">
        <f>IF($AT29="○",COUNTIF($AT$17:$AT29,"○"),"")</f>
        <v/>
      </c>
      <c r="T29" s="74" t="str">
        <f>IF($AU29="○",COUNTIF($AU$17:$AU29,"○"),"")</f>
        <v/>
      </c>
      <c r="U29" s="10"/>
      <c r="V29" s="14">
        <v>13</v>
      </c>
      <c r="W29" s="120" t="str">
        <f>IF('申込一覧表（女子）'!$B$29=0,"",('申込一覧表（女子）'!$B$29))</f>
        <v/>
      </c>
      <c r="X29" s="120" t="str">
        <f>IF('申込一覧表（女子）'!C29=0,"",('申込一覧表（女子）'!C29))</f>
        <v/>
      </c>
      <c r="Y29" s="120" t="str">
        <f>IF('申込一覧表（女子）'!D29=0,"",('申込一覧表（女子）'!D29))</f>
        <v/>
      </c>
      <c r="Z29" s="120" t="str">
        <f>IF('申込一覧表（女子）'!E29=0,"",('申込一覧表（女子）'!E29))</f>
        <v/>
      </c>
      <c r="AA29" s="120">
        <f t="shared" si="5"/>
        <v>0</v>
      </c>
      <c r="AB29" s="120" t="str">
        <f>IF('申込一覧表（女子）'!G29=0,"",('申込一覧表（女子）'!G29))</f>
        <v/>
      </c>
      <c r="AC29" s="120" t="str">
        <f>IF('申込一覧表（女子）'!H29=0,"",('申込一覧表（女子）'!H29))</f>
        <v/>
      </c>
      <c r="AD29" s="120" t="str">
        <f>IF('申込一覧表（女子）'!I29=0,"",('申込一覧表（女子）'!I29))</f>
        <v/>
      </c>
      <c r="AE29" s="120" t="str">
        <f>IF('申込一覧表（女子）'!J29=0,"",('申込一覧表（女子）'!J29))</f>
        <v/>
      </c>
      <c r="AF29" s="120" t="str">
        <f>IF('申込一覧表（女子）'!K29=0,"",('申込一覧表（女子）'!K29))</f>
        <v/>
      </c>
      <c r="AG29" s="120" t="str">
        <f>IF('申込一覧表（女子）'!L29=0,"",('申込一覧表（女子）'!L29))</f>
        <v/>
      </c>
      <c r="AH29" s="120" t="str">
        <f>IF('申込一覧表（女子）'!M29=0,"",('申込一覧表（女子）'!M29))</f>
        <v/>
      </c>
      <c r="AI29" s="120" t="str">
        <f>IF('申込一覧表（女子）'!N29=0,"",('申込一覧表（女子）'!N29))</f>
        <v/>
      </c>
      <c r="AJ29" s="120" t="str">
        <f>IF('申込一覧表（女子）'!O29=0,"",('申込一覧表（女子）'!O29))</f>
        <v/>
      </c>
      <c r="AK29" s="120" t="str">
        <f>IF('申込一覧表（女子）'!P29=0,"",('申込一覧表（女子）'!P29))</f>
        <v/>
      </c>
      <c r="AL29" s="120" t="str">
        <f>IF('申込一覧表（女子）'!Q29=0,"",('申込一覧表（女子）'!Q29))</f>
        <v/>
      </c>
      <c r="AM29" s="120" t="str">
        <f>IF('申込一覧表（女子）'!R29=0,"",('申込一覧表（女子）'!R29))</f>
        <v/>
      </c>
      <c r="AN29" s="120" t="str">
        <f>IF('申込一覧表（女子）'!S29=0,"",('申込一覧表（女子）'!S29))</f>
        <v/>
      </c>
      <c r="AO29" s="120" t="str">
        <f>IF('申込一覧表（女子）'!T29=0,"",('申込一覧表（女子）'!T29))</f>
        <v/>
      </c>
      <c r="AP29" s="120" t="str">
        <f>IF('申込一覧表（女子）'!U29=0,"",('申込一覧表（女子）'!U29))</f>
        <v/>
      </c>
      <c r="AQ29" s="120" t="str">
        <f>IF('申込一覧表（女子）'!V29=0,"",('申込一覧表（女子）'!V29))</f>
        <v/>
      </c>
      <c r="AR29" s="120" t="str">
        <f>IF('申込一覧表（女子）'!W29=0,"",('申込一覧表（女子）'!W29))</f>
        <v/>
      </c>
      <c r="AS29" s="120" t="str">
        <f>IF('申込一覧表（女子）'!X29=0,"",('申込一覧表（女子）'!X29))</f>
        <v/>
      </c>
      <c r="AT29" s="120" t="str">
        <f>IF('申込一覧表（女子）'!Y29=0,"",('申込一覧表（女子）'!Y29))</f>
        <v/>
      </c>
      <c r="AU29" s="120" t="str">
        <f>IF('申込一覧表（女子）'!Z29=0,"",('申込一覧表（女子）'!Z29))</f>
        <v/>
      </c>
      <c r="AV29" s="204"/>
      <c r="AW29" s="205"/>
      <c r="AX29" s="212"/>
      <c r="AY29" s="41" t="str">
        <f t="shared" si="2"/>
        <v/>
      </c>
      <c r="AZ29" s="6" t="str">
        <f t="shared" si="2"/>
        <v/>
      </c>
      <c r="BA29" s="6" t="str">
        <f t="shared" si="2"/>
        <v/>
      </c>
      <c r="BB29" s="6" t="str">
        <f t="shared" si="2"/>
        <v/>
      </c>
      <c r="BC29" s="44" t="str">
        <f>IF($AN29="○",COUNTIF($AN$17:$AN29,"○"),"")</f>
        <v/>
      </c>
      <c r="BD29" s="44" t="str">
        <f>IF($AO29="○",COUNTIF($AO$17:$AO29,"○"),"")</f>
        <v/>
      </c>
      <c r="BE29" s="44" t="str">
        <f>IF($AP29="○",COUNTIF($AP$17:$AP29,"○"),"")</f>
        <v/>
      </c>
      <c r="BF29" s="44" t="str">
        <f>IF($AQ29="○",COUNTIF($AQ$17:$AQ29,"○"),"")</f>
        <v/>
      </c>
      <c r="BG29" s="73" t="str">
        <f>IF($AT29="○",COUNTIF($AT$17:$AT29,"○"),"")</f>
        <v/>
      </c>
      <c r="BH29" s="74" t="str">
        <f>IF($AU29="○",COUNTIF($AU$17:$AU29,"○"),"")</f>
        <v/>
      </c>
      <c r="BI29" s="41" t="str">
        <f t="shared" si="3"/>
        <v/>
      </c>
      <c r="BJ29" s="6" t="str">
        <f t="shared" si="3"/>
        <v/>
      </c>
      <c r="BK29" s="6" t="str">
        <f t="shared" si="3"/>
        <v/>
      </c>
      <c r="BL29" s="6" t="str">
        <f t="shared" si="3"/>
        <v/>
      </c>
      <c r="BM29" s="44" t="str">
        <f>IF($AR29="○",COUNTIF($AR$17:$AR29,"○"),"")</f>
        <v/>
      </c>
      <c r="BN29" s="44" t="str">
        <f>IF($AS29="○",COUNTIF($AS$17:$AS29,"○"),"")</f>
        <v/>
      </c>
      <c r="BO29" s="44" t="str">
        <f>IF($AT29="○",COUNTIF($AT$17:$AT29,"○"),"")</f>
        <v/>
      </c>
      <c r="BP29" s="54" t="str">
        <f>IF($AU29="○",COUNTIF($AU$17:$AU29,"○"),"")</f>
        <v/>
      </c>
      <c r="BQ29" s="73" t="str">
        <f>IF($AT29="○",COUNTIF($AT$17:$AT29,"○"),"")</f>
        <v/>
      </c>
      <c r="BR29" s="74" t="str">
        <f>IF($AU29="○",COUNTIF($AU$17:$AU29,"○"),"")</f>
        <v/>
      </c>
      <c r="BS29" s="4"/>
      <c r="BT29" s="10">
        <v>5</v>
      </c>
      <c r="BU29" s="25" t="str">
        <f>IFERROR(VLOOKUP(5,$B$17:$AA$56,22,FALSE),"")</f>
        <v/>
      </c>
      <c r="BV29" s="25" t="str">
        <f>IFERROR(VLOOKUP(5,$B$17:$AA$56,23,FALSE),"")</f>
        <v/>
      </c>
      <c r="BW29" s="25" t="str">
        <f>IFERROR(VLOOKUP(5,$B$17:$AA$56,25,FALSE),"")</f>
        <v/>
      </c>
      <c r="BX29" s="221">
        <f t="shared" si="7"/>
        <v>0</v>
      </c>
      <c r="BY29" s="34" t="s">
        <v>59</v>
      </c>
      <c r="BZ29" s="33"/>
      <c r="CA29" s="33"/>
      <c r="CB29" s="10"/>
      <c r="CC29" s="10">
        <v>5</v>
      </c>
      <c r="CD29" s="25" t="str">
        <f>IFERROR(VLOOKUP(5,$P$17:$AA$56,8,FALSE),"")</f>
        <v/>
      </c>
      <c r="CE29" s="25" t="str">
        <f>IFERROR(VLOOKUP(5,$P$17:$AA$56,9,FALSE),"")</f>
        <v/>
      </c>
      <c r="CF29" s="25" t="str">
        <f>IFERROR(VLOOKUP(5,$P$17:$AA$56,11,FALSE),"")</f>
        <v/>
      </c>
      <c r="CG29" s="222">
        <f t="shared" si="8"/>
        <v>0</v>
      </c>
    </row>
    <row r="30" spans="1:85" ht="21.95" customHeight="1" thickTop="1" thickBot="1" x14ac:dyDescent="0.2">
      <c r="A30" s="41" t="str">
        <f t="shared" si="0"/>
        <v/>
      </c>
      <c r="B30" s="6" t="str">
        <f t="shared" si="0"/>
        <v/>
      </c>
      <c r="C30" s="6" t="str">
        <f t="shared" si="0"/>
        <v/>
      </c>
      <c r="D30" s="6" t="str">
        <f t="shared" si="0"/>
        <v/>
      </c>
      <c r="E30" s="44" t="str">
        <f>IF($AN30="○",COUNTIF($AN$17:$AN30,"○"),"")</f>
        <v/>
      </c>
      <c r="F30" s="44" t="str">
        <f>IF($AO30="○",COUNTIF($AO$17:$AO30,"○"),"")</f>
        <v/>
      </c>
      <c r="G30" s="44" t="str">
        <f>IF($AP30="○",COUNTIF($AP$17:$AP30,"○"),"")</f>
        <v/>
      </c>
      <c r="H30" s="44" t="str">
        <f>IF($AQ30="○",COUNTIF($AQ$17:$AQ30,"○"),"")</f>
        <v/>
      </c>
      <c r="I30" s="73" t="str">
        <f>IF($AT30="○",COUNTIF($AT$17:$AT30,"○"),"")</f>
        <v/>
      </c>
      <c r="J30" s="74" t="str">
        <f>IF($AU30="○",COUNTIF($AU$17:$AU30,"○"),"")</f>
        <v/>
      </c>
      <c r="K30" s="41" t="str">
        <f t="shared" si="1"/>
        <v/>
      </c>
      <c r="L30" s="6" t="str">
        <f t="shared" si="1"/>
        <v/>
      </c>
      <c r="M30" s="6" t="str">
        <f t="shared" si="1"/>
        <v/>
      </c>
      <c r="N30" s="6" t="str">
        <f t="shared" si="1"/>
        <v/>
      </c>
      <c r="O30" s="44" t="str">
        <f>IF($AR30="○",COUNTIF($AR$17:$AR30,"○"),"")</f>
        <v/>
      </c>
      <c r="P30" s="44" t="str">
        <f>IF($AS30="○",COUNTIF($AS$17:$AS30,"○"),"")</f>
        <v/>
      </c>
      <c r="Q30" s="44" t="str">
        <f>IF($AT30="○",COUNTIF($AT$17:$AT30,"○"),"")</f>
        <v/>
      </c>
      <c r="R30" s="54" t="str">
        <f>IF($AU30="○",COUNTIF($AU$17:$AU30,"○"),"")</f>
        <v/>
      </c>
      <c r="S30" s="73" t="str">
        <f>IF($AT30="○",COUNTIF($AT$17:$AT30,"○"),"")</f>
        <v/>
      </c>
      <c r="T30" s="74" t="str">
        <f>IF($AU30="○",COUNTIF($AU$17:$AU30,"○"),"")</f>
        <v/>
      </c>
      <c r="U30" s="10"/>
      <c r="V30" s="14">
        <v>14</v>
      </c>
      <c r="W30" s="120" t="str">
        <f>IF('申込一覧表（女子）'!$B$30=0,"",('申込一覧表（女子）'!$B$30))</f>
        <v/>
      </c>
      <c r="X30" s="120" t="str">
        <f>IF('申込一覧表（女子）'!C30=0,"",('申込一覧表（女子）'!C30))</f>
        <v/>
      </c>
      <c r="Y30" s="120" t="str">
        <f>IF('申込一覧表（女子）'!D30=0,"",('申込一覧表（女子）'!D30))</f>
        <v/>
      </c>
      <c r="Z30" s="120" t="str">
        <f>IF('申込一覧表（女子）'!E30=0,"",('申込一覧表（女子）'!E30))</f>
        <v/>
      </c>
      <c r="AA30" s="120">
        <f t="shared" si="5"/>
        <v>0</v>
      </c>
      <c r="AB30" s="120" t="str">
        <f>IF('申込一覧表（女子）'!G30=0,"",('申込一覧表（女子）'!G30))</f>
        <v/>
      </c>
      <c r="AC30" s="120" t="str">
        <f>IF('申込一覧表（女子）'!H30=0,"",('申込一覧表（女子）'!H30))</f>
        <v/>
      </c>
      <c r="AD30" s="120" t="str">
        <f>IF('申込一覧表（女子）'!I30=0,"",('申込一覧表（女子）'!I30))</f>
        <v/>
      </c>
      <c r="AE30" s="120" t="str">
        <f>IF('申込一覧表（女子）'!J30=0,"",('申込一覧表（女子）'!J30))</f>
        <v/>
      </c>
      <c r="AF30" s="120" t="str">
        <f>IF('申込一覧表（女子）'!K30=0,"",('申込一覧表（女子）'!K30))</f>
        <v/>
      </c>
      <c r="AG30" s="120" t="str">
        <f>IF('申込一覧表（女子）'!L30=0,"",('申込一覧表（女子）'!L30))</f>
        <v/>
      </c>
      <c r="AH30" s="120" t="str">
        <f>IF('申込一覧表（女子）'!M30=0,"",('申込一覧表（女子）'!M30))</f>
        <v/>
      </c>
      <c r="AI30" s="120" t="str">
        <f>IF('申込一覧表（女子）'!N30=0,"",('申込一覧表（女子）'!N30))</f>
        <v/>
      </c>
      <c r="AJ30" s="120" t="str">
        <f>IF('申込一覧表（女子）'!O30=0,"",('申込一覧表（女子）'!O30))</f>
        <v/>
      </c>
      <c r="AK30" s="120" t="str">
        <f>IF('申込一覧表（女子）'!P30=0,"",('申込一覧表（女子）'!P30))</f>
        <v/>
      </c>
      <c r="AL30" s="120" t="str">
        <f>IF('申込一覧表（女子）'!Q30=0,"",('申込一覧表（女子）'!Q30))</f>
        <v/>
      </c>
      <c r="AM30" s="120" t="str">
        <f>IF('申込一覧表（女子）'!R30=0,"",('申込一覧表（女子）'!R30))</f>
        <v/>
      </c>
      <c r="AN30" s="120" t="str">
        <f>IF('申込一覧表（女子）'!S30=0,"",('申込一覧表（女子）'!S30))</f>
        <v/>
      </c>
      <c r="AO30" s="120" t="str">
        <f>IF('申込一覧表（女子）'!T30=0,"",('申込一覧表（女子）'!T30))</f>
        <v/>
      </c>
      <c r="AP30" s="120" t="str">
        <f>IF('申込一覧表（女子）'!U30=0,"",('申込一覧表（女子）'!U30))</f>
        <v/>
      </c>
      <c r="AQ30" s="120" t="str">
        <f>IF('申込一覧表（女子）'!V30=0,"",('申込一覧表（女子）'!V30))</f>
        <v/>
      </c>
      <c r="AR30" s="120" t="str">
        <f>IF('申込一覧表（女子）'!W30=0,"",('申込一覧表（女子）'!W30))</f>
        <v/>
      </c>
      <c r="AS30" s="120" t="str">
        <f>IF('申込一覧表（女子）'!X30=0,"",('申込一覧表（女子）'!X30))</f>
        <v/>
      </c>
      <c r="AT30" s="120" t="str">
        <f>IF('申込一覧表（女子）'!Y30=0,"",('申込一覧表（女子）'!Y30))</f>
        <v/>
      </c>
      <c r="AU30" s="120" t="str">
        <f>IF('申込一覧表（女子）'!Z30=0,"",('申込一覧表（女子）'!Z30))</f>
        <v/>
      </c>
      <c r="AV30" s="204"/>
      <c r="AW30" s="205"/>
      <c r="AX30" s="212"/>
      <c r="AY30" s="41" t="str">
        <f t="shared" si="2"/>
        <v/>
      </c>
      <c r="AZ30" s="6" t="str">
        <f t="shared" si="2"/>
        <v/>
      </c>
      <c r="BA30" s="6" t="str">
        <f t="shared" si="2"/>
        <v/>
      </c>
      <c r="BB30" s="6" t="str">
        <f t="shared" si="2"/>
        <v/>
      </c>
      <c r="BC30" s="44" t="str">
        <f>IF($AN30="○",COUNTIF($AN$17:$AN30,"○"),"")</f>
        <v/>
      </c>
      <c r="BD30" s="44" t="str">
        <f>IF($AO30="○",COUNTIF($AO$17:$AO30,"○"),"")</f>
        <v/>
      </c>
      <c r="BE30" s="44" t="str">
        <f>IF($AP30="○",COUNTIF($AP$17:$AP30,"○"),"")</f>
        <v/>
      </c>
      <c r="BF30" s="44" t="str">
        <f>IF($AQ30="○",COUNTIF($AQ$17:$AQ30,"○"),"")</f>
        <v/>
      </c>
      <c r="BG30" s="73" t="str">
        <f>IF($AT30="○",COUNTIF($AT$17:$AT30,"○"),"")</f>
        <v/>
      </c>
      <c r="BH30" s="74" t="str">
        <f>IF($AU30="○",COUNTIF($AU$17:$AU30,"○"),"")</f>
        <v/>
      </c>
      <c r="BI30" s="41" t="str">
        <f t="shared" si="3"/>
        <v/>
      </c>
      <c r="BJ30" s="6" t="str">
        <f t="shared" si="3"/>
        <v/>
      </c>
      <c r="BK30" s="6" t="str">
        <f t="shared" si="3"/>
        <v/>
      </c>
      <c r="BL30" s="6" t="str">
        <f t="shared" si="3"/>
        <v/>
      </c>
      <c r="BM30" s="44" t="str">
        <f>IF($AR30="○",COUNTIF($AR$17:$AR30,"○"),"")</f>
        <v/>
      </c>
      <c r="BN30" s="44" t="str">
        <f>IF($AS30="○",COUNTIF($AS$17:$AS30,"○"),"")</f>
        <v/>
      </c>
      <c r="BO30" s="44" t="str">
        <f>IF($AT30="○",COUNTIF($AT$17:$AT30,"○"),"")</f>
        <v/>
      </c>
      <c r="BP30" s="54" t="str">
        <f>IF($AU30="○",COUNTIF($AU$17:$AU30,"○"),"")</f>
        <v/>
      </c>
      <c r="BQ30" s="73" t="str">
        <f>IF($AT30="○",COUNTIF($AT$17:$AT30,"○"),"")</f>
        <v/>
      </c>
      <c r="BR30" s="74" t="str">
        <f>IF($AU30="○",COUNTIF($AU$17:$AU30,"○"),"")</f>
        <v/>
      </c>
      <c r="BS30" s="4"/>
      <c r="BT30" s="10">
        <v>6</v>
      </c>
      <c r="BU30" s="25" t="str">
        <f>IFERROR(VLOOKUP(6,$B$17:$AA$56,22,FALSE),"")</f>
        <v/>
      </c>
      <c r="BV30" s="25" t="str">
        <f>IFERROR(VLOOKUP(6,$B$17:$AA$56,23,FALSE),"")</f>
        <v/>
      </c>
      <c r="BW30" s="25" t="str">
        <f>IFERROR(VLOOKUP(6,$B$17:$AA$56,25,FALSE),"")</f>
        <v/>
      </c>
      <c r="BX30" s="221">
        <f t="shared" si="7"/>
        <v>0</v>
      </c>
      <c r="BY30" s="34" t="s">
        <v>38</v>
      </c>
      <c r="BZ30" s="33"/>
      <c r="CA30" s="33"/>
      <c r="CB30" s="10"/>
      <c r="CC30" s="10">
        <v>6</v>
      </c>
      <c r="CD30" s="25" t="str">
        <f>IFERROR(VLOOKUP(6,$P$17:$AA$56,8,FALSE),"")</f>
        <v/>
      </c>
      <c r="CE30" s="25" t="str">
        <f>IFERROR(VLOOKUP(6,$P$17:$AA$56,9,FALSE),"")</f>
        <v/>
      </c>
      <c r="CF30" s="25" t="str">
        <f>IFERROR(VLOOKUP(6,$P$17:$AA$56,11,FALSE),"")</f>
        <v/>
      </c>
      <c r="CG30" s="222">
        <f t="shared" si="8"/>
        <v>0</v>
      </c>
    </row>
    <row r="31" spans="1:85" ht="21.95" customHeight="1" thickTop="1" thickBot="1" x14ac:dyDescent="0.2">
      <c r="A31" s="41" t="str">
        <f t="shared" si="0"/>
        <v/>
      </c>
      <c r="B31" s="6" t="str">
        <f t="shared" si="0"/>
        <v/>
      </c>
      <c r="C31" s="6" t="str">
        <f t="shared" si="0"/>
        <v/>
      </c>
      <c r="D31" s="6" t="str">
        <f t="shared" si="0"/>
        <v/>
      </c>
      <c r="E31" s="44" t="str">
        <f>IF($AN31="○",COUNTIF($AN$17:$AN31,"○"),"")</f>
        <v/>
      </c>
      <c r="F31" s="44" t="str">
        <f>IF($AO31="○",COUNTIF($AO$17:$AO31,"○"),"")</f>
        <v/>
      </c>
      <c r="G31" s="44" t="str">
        <f>IF($AP31="○",COUNTIF($AP$17:$AP31,"○"),"")</f>
        <v/>
      </c>
      <c r="H31" s="44" t="str">
        <f>IF($AQ31="○",COUNTIF($AQ$17:$AQ31,"○"),"")</f>
        <v/>
      </c>
      <c r="I31" s="73" t="str">
        <f>IF($AT31="○",COUNTIF($AT$17:$AT31,"○"),"")</f>
        <v/>
      </c>
      <c r="J31" s="74" t="str">
        <f>IF($AU31="○",COUNTIF($AU$17:$AU31,"○"),"")</f>
        <v/>
      </c>
      <c r="K31" s="41" t="str">
        <f t="shared" si="1"/>
        <v/>
      </c>
      <c r="L31" s="6" t="str">
        <f t="shared" si="1"/>
        <v/>
      </c>
      <c r="M31" s="6" t="str">
        <f t="shared" si="1"/>
        <v/>
      </c>
      <c r="N31" s="6" t="str">
        <f t="shared" si="1"/>
        <v/>
      </c>
      <c r="O31" s="44" t="str">
        <f>IF($AR31="○",COUNTIF($AR$17:$AR31,"○"),"")</f>
        <v/>
      </c>
      <c r="P31" s="44" t="str">
        <f>IF($AS31="○",COUNTIF($AS$17:$AS31,"○"),"")</f>
        <v/>
      </c>
      <c r="Q31" s="44" t="str">
        <f>IF($AT31="○",COUNTIF($AT$17:$AT31,"○"),"")</f>
        <v/>
      </c>
      <c r="R31" s="54" t="str">
        <f>IF($AU31="○",COUNTIF($AU$17:$AU31,"○"),"")</f>
        <v/>
      </c>
      <c r="S31" s="73" t="str">
        <f>IF($AT31="○",COUNTIF($AT$17:$AT31,"○"),"")</f>
        <v/>
      </c>
      <c r="T31" s="74" t="str">
        <f>IF($AU31="○",COUNTIF($AU$17:$AU31,"○"),"")</f>
        <v/>
      </c>
      <c r="U31" s="10"/>
      <c r="V31" s="15">
        <v>15</v>
      </c>
      <c r="W31" s="120" t="str">
        <f>IF('申込一覧表（女子）'!$B$31=0,"",('申込一覧表（女子）'!$B$31))</f>
        <v/>
      </c>
      <c r="X31" s="120" t="str">
        <f>IF('申込一覧表（女子）'!C31=0,"",('申込一覧表（女子）'!C31))</f>
        <v/>
      </c>
      <c r="Y31" s="120" t="str">
        <f>IF('申込一覧表（女子）'!D31=0,"",('申込一覧表（女子）'!D31))</f>
        <v/>
      </c>
      <c r="Z31" s="120" t="str">
        <f>IF('申込一覧表（女子）'!E31=0,"",('申込一覧表（女子）'!E31))</f>
        <v/>
      </c>
      <c r="AA31" s="120">
        <f t="shared" si="5"/>
        <v>0</v>
      </c>
      <c r="AB31" s="120" t="str">
        <f>IF('申込一覧表（女子）'!G31=0,"",('申込一覧表（女子）'!G31))</f>
        <v/>
      </c>
      <c r="AC31" s="120" t="str">
        <f>IF('申込一覧表（女子）'!H31=0,"",('申込一覧表（女子）'!H31))</f>
        <v/>
      </c>
      <c r="AD31" s="120" t="str">
        <f>IF('申込一覧表（女子）'!I31=0,"",('申込一覧表（女子）'!I31))</f>
        <v/>
      </c>
      <c r="AE31" s="120" t="str">
        <f>IF('申込一覧表（女子）'!J31=0,"",('申込一覧表（女子）'!J31))</f>
        <v/>
      </c>
      <c r="AF31" s="120" t="str">
        <f>IF('申込一覧表（女子）'!K31=0,"",('申込一覧表（女子）'!K31))</f>
        <v/>
      </c>
      <c r="AG31" s="120" t="str">
        <f>IF('申込一覧表（女子）'!L31=0,"",('申込一覧表（女子）'!L31))</f>
        <v/>
      </c>
      <c r="AH31" s="120" t="str">
        <f>IF('申込一覧表（女子）'!M31=0,"",('申込一覧表（女子）'!M31))</f>
        <v/>
      </c>
      <c r="AI31" s="120" t="str">
        <f>IF('申込一覧表（女子）'!N31=0,"",('申込一覧表（女子）'!N31))</f>
        <v/>
      </c>
      <c r="AJ31" s="120" t="str">
        <f>IF('申込一覧表（女子）'!O31=0,"",('申込一覧表（女子）'!O31))</f>
        <v/>
      </c>
      <c r="AK31" s="120" t="str">
        <f>IF('申込一覧表（女子）'!P31=0,"",('申込一覧表（女子）'!P31))</f>
        <v/>
      </c>
      <c r="AL31" s="120" t="str">
        <f>IF('申込一覧表（女子）'!Q31=0,"",('申込一覧表（女子）'!Q31))</f>
        <v/>
      </c>
      <c r="AM31" s="120" t="str">
        <f>IF('申込一覧表（女子）'!R31=0,"",('申込一覧表（女子）'!R31))</f>
        <v/>
      </c>
      <c r="AN31" s="120" t="str">
        <f>IF('申込一覧表（女子）'!S31=0,"",('申込一覧表（女子）'!S31))</f>
        <v/>
      </c>
      <c r="AO31" s="120" t="str">
        <f>IF('申込一覧表（女子）'!T31=0,"",('申込一覧表（女子）'!T31))</f>
        <v/>
      </c>
      <c r="AP31" s="120" t="str">
        <f>IF('申込一覧表（女子）'!U31=0,"",('申込一覧表（女子）'!U31))</f>
        <v/>
      </c>
      <c r="AQ31" s="120" t="str">
        <f>IF('申込一覧表（女子）'!V31=0,"",('申込一覧表（女子）'!V31))</f>
        <v/>
      </c>
      <c r="AR31" s="120" t="str">
        <f>IF('申込一覧表（女子）'!W31=0,"",('申込一覧表（女子）'!W31))</f>
        <v/>
      </c>
      <c r="AS31" s="120" t="str">
        <f>IF('申込一覧表（女子）'!X31=0,"",('申込一覧表（女子）'!X31))</f>
        <v/>
      </c>
      <c r="AT31" s="120" t="str">
        <f>IF('申込一覧表（女子）'!Y31=0,"",('申込一覧表（女子）'!Y31))</f>
        <v/>
      </c>
      <c r="AU31" s="120" t="str">
        <f>IF('申込一覧表（女子）'!Z31=0,"",('申込一覧表（女子）'!Z31))</f>
        <v/>
      </c>
      <c r="AV31" s="204"/>
      <c r="AW31" s="205"/>
      <c r="AX31" s="215"/>
      <c r="AY31" s="41" t="str">
        <f t="shared" si="2"/>
        <v/>
      </c>
      <c r="AZ31" s="6" t="str">
        <f t="shared" si="2"/>
        <v/>
      </c>
      <c r="BA31" s="6" t="str">
        <f t="shared" si="2"/>
        <v/>
      </c>
      <c r="BB31" s="6" t="str">
        <f t="shared" si="2"/>
        <v/>
      </c>
      <c r="BC31" s="44" t="str">
        <f>IF($AN31="○",COUNTIF($AN$17:$AN31,"○"),"")</f>
        <v/>
      </c>
      <c r="BD31" s="44" t="str">
        <f>IF($AO31="○",COUNTIF($AO$17:$AO31,"○"),"")</f>
        <v/>
      </c>
      <c r="BE31" s="44" t="str">
        <f>IF($AP31="○",COUNTIF($AP$17:$AP31,"○"),"")</f>
        <v/>
      </c>
      <c r="BF31" s="44" t="str">
        <f>IF($AQ31="○",COUNTIF($AQ$17:$AQ31,"○"),"")</f>
        <v/>
      </c>
      <c r="BG31" s="73" t="str">
        <f>IF($AT31="○",COUNTIF($AT$17:$AT31,"○"),"")</f>
        <v/>
      </c>
      <c r="BH31" s="74" t="str">
        <f>IF($AU31="○",COUNTIF($AU$17:$AU31,"○"),"")</f>
        <v/>
      </c>
      <c r="BI31" s="41" t="str">
        <f t="shared" si="3"/>
        <v/>
      </c>
      <c r="BJ31" s="6" t="str">
        <f t="shared" si="3"/>
        <v/>
      </c>
      <c r="BK31" s="6" t="str">
        <f t="shared" si="3"/>
        <v/>
      </c>
      <c r="BL31" s="6" t="str">
        <f t="shared" si="3"/>
        <v/>
      </c>
      <c r="BM31" s="44" t="str">
        <f>IF($AR31="○",COUNTIF($AR$17:$AR31,"○"),"")</f>
        <v/>
      </c>
      <c r="BN31" s="44" t="str">
        <f>IF($AS31="○",COUNTIF($AS$17:$AS31,"○"),"")</f>
        <v/>
      </c>
      <c r="BO31" s="44" t="str">
        <f>IF($AT31="○",COUNTIF($AT$17:$AT31,"○"),"")</f>
        <v/>
      </c>
      <c r="BP31" s="54" t="str">
        <f>IF($AU31="○",COUNTIF($AU$17:$AU31,"○"),"")</f>
        <v/>
      </c>
      <c r="BQ31" s="73" t="str">
        <f>IF($AT31="○",COUNTIF($AT$17:$AT31,"○"),"")</f>
        <v/>
      </c>
      <c r="BR31" s="74" t="str">
        <f>IF($AU31="○",COUNTIF($AU$17:$AU31,"○"),"")</f>
        <v/>
      </c>
      <c r="BS31" s="4"/>
      <c r="BT31" s="10"/>
      <c r="BU31" s="10" t="str">
        <f>$AE$4&amp;AP14</f>
        <v>0Ｃ</v>
      </c>
      <c r="BV31" s="24">
        <f>AP16</f>
        <v>0</v>
      </c>
      <c r="BW31" s="10"/>
      <c r="BX31" s="221">
        <f>$BV$31</f>
        <v>0</v>
      </c>
      <c r="BY31" s="35"/>
      <c r="BZ31" s="6"/>
      <c r="CA31" s="6"/>
      <c r="CB31" s="10"/>
      <c r="CC31" s="10"/>
      <c r="CD31" s="10" t="str">
        <f>$AE$4&amp;$AT$14</f>
        <v>0※Ｃ</v>
      </c>
      <c r="CE31" s="24">
        <f>$AT$16</f>
        <v>0</v>
      </c>
      <c r="CF31" s="10"/>
      <c r="CG31" s="222">
        <f>$CE$31</f>
        <v>0</v>
      </c>
    </row>
    <row r="32" spans="1:85" ht="21.95" customHeight="1" thickTop="1" thickBot="1" x14ac:dyDescent="0.2">
      <c r="A32" s="41" t="str">
        <f t="shared" si="0"/>
        <v/>
      </c>
      <c r="B32" s="6" t="str">
        <f t="shared" si="0"/>
        <v/>
      </c>
      <c r="C32" s="6" t="str">
        <f t="shared" si="0"/>
        <v/>
      </c>
      <c r="D32" s="6" t="str">
        <f t="shared" si="0"/>
        <v/>
      </c>
      <c r="E32" s="44" t="str">
        <f>IF($AN32="○",COUNTIF($AN$17:$AN32,"○"),"")</f>
        <v/>
      </c>
      <c r="F32" s="44" t="str">
        <f>IF($AO32="○",COUNTIF($AO$17:$AO32,"○"),"")</f>
        <v/>
      </c>
      <c r="G32" s="44" t="str">
        <f>IF($AP32="○",COUNTIF($AP$17:$AP32,"○"),"")</f>
        <v/>
      </c>
      <c r="H32" s="44" t="str">
        <f>IF($AQ32="○",COUNTIF($AQ$17:$AQ32,"○"),"")</f>
        <v/>
      </c>
      <c r="I32" s="73" t="str">
        <f>IF($AT32="○",COUNTIF($AT$17:$AT32,"○"),"")</f>
        <v/>
      </c>
      <c r="J32" s="74" t="str">
        <f>IF($AU32="○",COUNTIF($AU$17:$AU32,"○"),"")</f>
        <v/>
      </c>
      <c r="K32" s="41" t="str">
        <f t="shared" si="1"/>
        <v/>
      </c>
      <c r="L32" s="6" t="str">
        <f t="shared" si="1"/>
        <v/>
      </c>
      <c r="M32" s="6" t="str">
        <f t="shared" si="1"/>
        <v/>
      </c>
      <c r="N32" s="6" t="str">
        <f t="shared" si="1"/>
        <v/>
      </c>
      <c r="O32" s="44" t="str">
        <f>IF($AR32="○",COUNTIF($AR$17:$AR32,"○"),"")</f>
        <v/>
      </c>
      <c r="P32" s="44" t="str">
        <f>IF($AS32="○",COUNTIF($AS$17:$AS32,"○"),"")</f>
        <v/>
      </c>
      <c r="Q32" s="44" t="str">
        <f>IF($AT32="○",COUNTIF($AT$17:$AT32,"○"),"")</f>
        <v/>
      </c>
      <c r="R32" s="54" t="str">
        <f>IF($AU32="○",COUNTIF($AU$17:$AU32,"○"),"")</f>
        <v/>
      </c>
      <c r="S32" s="73" t="str">
        <f>IF($AT32="○",COUNTIF($AT$17:$AT32,"○"),"")</f>
        <v/>
      </c>
      <c r="T32" s="74" t="str">
        <f>IF($AU32="○",COUNTIF($AU$17:$AU32,"○"),"")</f>
        <v/>
      </c>
      <c r="U32" s="10"/>
      <c r="V32" s="14">
        <v>16</v>
      </c>
      <c r="W32" s="120" t="str">
        <f>IF('申込一覧表（女子）'!$B$32=0,"",('申込一覧表（女子）'!$B$32))</f>
        <v/>
      </c>
      <c r="X32" s="120" t="str">
        <f>IF('申込一覧表（女子）'!C32=0,"",('申込一覧表（女子）'!C32))</f>
        <v/>
      </c>
      <c r="Y32" s="120" t="str">
        <f>IF('申込一覧表（女子）'!D32=0,"",('申込一覧表（女子）'!D32))</f>
        <v/>
      </c>
      <c r="Z32" s="120" t="str">
        <f>IF('申込一覧表（女子）'!E32=0,"",('申込一覧表（女子）'!E32))</f>
        <v/>
      </c>
      <c r="AA32" s="120">
        <f t="shared" si="5"/>
        <v>0</v>
      </c>
      <c r="AB32" s="120" t="str">
        <f>IF('申込一覧表（女子）'!G32=0,"",('申込一覧表（女子）'!G32))</f>
        <v/>
      </c>
      <c r="AC32" s="120" t="str">
        <f>IF('申込一覧表（女子）'!H32=0,"",('申込一覧表（女子）'!H32))</f>
        <v/>
      </c>
      <c r="AD32" s="120" t="str">
        <f>IF('申込一覧表（女子）'!I32=0,"",('申込一覧表（女子）'!I32))</f>
        <v/>
      </c>
      <c r="AE32" s="120" t="str">
        <f>IF('申込一覧表（女子）'!J32=0,"",('申込一覧表（女子）'!J32))</f>
        <v/>
      </c>
      <c r="AF32" s="120" t="str">
        <f>IF('申込一覧表（女子）'!K32=0,"",('申込一覧表（女子）'!K32))</f>
        <v/>
      </c>
      <c r="AG32" s="120" t="str">
        <f>IF('申込一覧表（女子）'!L32=0,"",('申込一覧表（女子）'!L32))</f>
        <v/>
      </c>
      <c r="AH32" s="120" t="str">
        <f>IF('申込一覧表（女子）'!M32=0,"",('申込一覧表（女子）'!M32))</f>
        <v/>
      </c>
      <c r="AI32" s="120" t="str">
        <f>IF('申込一覧表（女子）'!N32=0,"",('申込一覧表（女子）'!N32))</f>
        <v/>
      </c>
      <c r="AJ32" s="120" t="str">
        <f>IF('申込一覧表（女子）'!O32=0,"",('申込一覧表（女子）'!O32))</f>
        <v/>
      </c>
      <c r="AK32" s="120" t="str">
        <f>IF('申込一覧表（女子）'!P32=0,"",('申込一覧表（女子）'!P32))</f>
        <v/>
      </c>
      <c r="AL32" s="120" t="str">
        <f>IF('申込一覧表（女子）'!Q32=0,"",('申込一覧表（女子）'!Q32))</f>
        <v/>
      </c>
      <c r="AM32" s="120" t="str">
        <f>IF('申込一覧表（女子）'!R32=0,"",('申込一覧表（女子）'!R32))</f>
        <v/>
      </c>
      <c r="AN32" s="120" t="str">
        <f>IF('申込一覧表（女子）'!S32=0,"",('申込一覧表（女子）'!S32))</f>
        <v/>
      </c>
      <c r="AO32" s="120" t="str">
        <f>IF('申込一覧表（女子）'!T32=0,"",('申込一覧表（女子）'!T32))</f>
        <v/>
      </c>
      <c r="AP32" s="120" t="str">
        <f>IF('申込一覧表（女子）'!U32=0,"",('申込一覧表（女子）'!U32))</f>
        <v/>
      </c>
      <c r="AQ32" s="120" t="str">
        <f>IF('申込一覧表（女子）'!V32=0,"",('申込一覧表（女子）'!V32))</f>
        <v/>
      </c>
      <c r="AR32" s="120" t="str">
        <f>IF('申込一覧表（女子）'!W32=0,"",('申込一覧表（女子）'!W32))</f>
        <v/>
      </c>
      <c r="AS32" s="120" t="str">
        <f>IF('申込一覧表（女子）'!X32=0,"",('申込一覧表（女子）'!X32))</f>
        <v/>
      </c>
      <c r="AT32" s="120" t="str">
        <f>IF('申込一覧表（女子）'!Y32=0,"",('申込一覧表（女子）'!Y32))</f>
        <v/>
      </c>
      <c r="AU32" s="120" t="str">
        <f>IF('申込一覧表（女子）'!Z32=0,"",('申込一覧表（女子）'!Z32))</f>
        <v/>
      </c>
      <c r="AV32" s="204"/>
      <c r="AW32" s="205"/>
      <c r="AX32" s="211"/>
      <c r="AY32" s="41" t="str">
        <f t="shared" si="2"/>
        <v/>
      </c>
      <c r="AZ32" s="6" t="str">
        <f t="shared" si="2"/>
        <v/>
      </c>
      <c r="BA32" s="6" t="str">
        <f t="shared" si="2"/>
        <v/>
      </c>
      <c r="BB32" s="6" t="str">
        <f t="shared" si="2"/>
        <v/>
      </c>
      <c r="BC32" s="44" t="str">
        <f>IF($AN32="○",COUNTIF($AN$17:$AN32,"○"),"")</f>
        <v/>
      </c>
      <c r="BD32" s="44" t="str">
        <f>IF($AO32="○",COUNTIF($AO$17:$AO32,"○"),"")</f>
        <v/>
      </c>
      <c r="BE32" s="44" t="str">
        <f>IF($AP32="○",COUNTIF($AP$17:$AP32,"○"),"")</f>
        <v/>
      </c>
      <c r="BF32" s="44" t="str">
        <f>IF($AQ32="○",COUNTIF($AQ$17:$AQ32,"○"),"")</f>
        <v/>
      </c>
      <c r="BG32" s="73" t="str">
        <f>IF($AT32="○",COUNTIF($AT$17:$AT32,"○"),"")</f>
        <v/>
      </c>
      <c r="BH32" s="74" t="str">
        <f>IF($AU32="○",COUNTIF($AU$17:$AU32,"○"),"")</f>
        <v/>
      </c>
      <c r="BI32" s="41" t="str">
        <f t="shared" si="3"/>
        <v/>
      </c>
      <c r="BJ32" s="6" t="str">
        <f t="shared" si="3"/>
        <v/>
      </c>
      <c r="BK32" s="6" t="str">
        <f t="shared" si="3"/>
        <v/>
      </c>
      <c r="BL32" s="6" t="str">
        <f t="shared" si="3"/>
        <v/>
      </c>
      <c r="BM32" s="44" t="str">
        <f>IF($AR32="○",COUNTIF($AR$17:$AR32,"○"),"")</f>
        <v/>
      </c>
      <c r="BN32" s="44" t="str">
        <f>IF($AS32="○",COUNTIF($AS$17:$AS32,"○"),"")</f>
        <v/>
      </c>
      <c r="BO32" s="44" t="str">
        <f>IF($AT32="○",COUNTIF($AT$17:$AT32,"○"),"")</f>
        <v/>
      </c>
      <c r="BP32" s="54" t="str">
        <f>IF($AU32="○",COUNTIF($AU$17:$AU32,"○"),"")</f>
        <v/>
      </c>
      <c r="BQ32" s="73" t="str">
        <f>IF($AT32="○",COUNTIF($AT$17:$AT32,"○"),"")</f>
        <v/>
      </c>
      <c r="BR32" s="74" t="str">
        <f>IF($AU32="○",COUNTIF($AU$17:$AU32,"○"),"")</f>
        <v/>
      </c>
      <c r="BS32" s="4"/>
      <c r="BT32" s="10">
        <v>1</v>
      </c>
      <c r="BU32" s="25" t="str">
        <f>IFERROR(VLOOKUP(1,$C$17:$AA$56,21,FALSE),"")</f>
        <v/>
      </c>
      <c r="BV32" s="25" t="str">
        <f>IFERROR(VLOOKUP(1,$C$17:$AA$56,22,FALSE),"")</f>
        <v/>
      </c>
      <c r="BW32" s="25" t="str">
        <f>IFERROR(VLOOKUP(1,$C$17:$AA$56,24,FALSE),"")</f>
        <v/>
      </c>
      <c r="BX32" s="221">
        <f t="shared" ref="BX32:BX37" si="9">$BV$31</f>
        <v>0</v>
      </c>
      <c r="BY32" s="35"/>
      <c r="BZ32" s="6"/>
      <c r="CA32" s="6"/>
      <c r="CB32" s="10"/>
      <c r="CC32" s="10">
        <v>1</v>
      </c>
      <c r="CD32" s="25" t="str">
        <f>IFERROR(VLOOKUP(1,$Q$17:$AA$56,7,FALSE),"")</f>
        <v/>
      </c>
      <c r="CE32" s="25" t="str">
        <f>IFERROR(VLOOKUP(1,$Q$17:$AA$56,8,FALSE),"")</f>
        <v/>
      </c>
      <c r="CF32" s="25" t="str">
        <f>IFERROR(VLOOKUP(1,$Q$17:$AA$56,10,FALSE),"")</f>
        <v/>
      </c>
      <c r="CG32" s="222">
        <f t="shared" ref="CG32:CG37" si="10">$CE$31</f>
        <v>0</v>
      </c>
    </row>
    <row r="33" spans="1:85" ht="21.95" customHeight="1" thickTop="1" thickBot="1" x14ac:dyDescent="0.2">
      <c r="A33" s="41" t="str">
        <f t="shared" si="0"/>
        <v/>
      </c>
      <c r="B33" s="6" t="str">
        <f t="shared" si="0"/>
        <v/>
      </c>
      <c r="C33" s="6" t="str">
        <f t="shared" si="0"/>
        <v/>
      </c>
      <c r="D33" s="6" t="str">
        <f t="shared" si="0"/>
        <v/>
      </c>
      <c r="E33" s="44" t="str">
        <f>IF($AN33="○",COUNTIF($AN$17:$AN33,"○"),"")</f>
        <v/>
      </c>
      <c r="F33" s="44" t="str">
        <f>IF($AO33="○",COUNTIF($AO$17:$AO33,"○"),"")</f>
        <v/>
      </c>
      <c r="G33" s="44" t="str">
        <f>IF($AP33="○",COUNTIF($AP$17:$AP33,"○"),"")</f>
        <v/>
      </c>
      <c r="H33" s="44" t="str">
        <f>IF($AQ33="○",COUNTIF($AQ$17:$AQ33,"○"),"")</f>
        <v/>
      </c>
      <c r="I33" s="73" t="str">
        <f>IF($AT33="○",COUNTIF($AT$17:$AT33,"○"),"")</f>
        <v/>
      </c>
      <c r="J33" s="74" t="str">
        <f>IF($AU33="○",COUNTIF($AU$17:$AU33,"○"),"")</f>
        <v/>
      </c>
      <c r="K33" s="41" t="str">
        <f t="shared" si="1"/>
        <v/>
      </c>
      <c r="L33" s="6" t="str">
        <f t="shared" si="1"/>
        <v/>
      </c>
      <c r="M33" s="6" t="str">
        <f t="shared" si="1"/>
        <v/>
      </c>
      <c r="N33" s="6" t="str">
        <f t="shared" si="1"/>
        <v/>
      </c>
      <c r="O33" s="44" t="str">
        <f>IF($AR33="○",COUNTIF($AR$17:$AR33,"○"),"")</f>
        <v/>
      </c>
      <c r="P33" s="44" t="str">
        <f>IF($AS33="○",COUNTIF($AS$17:$AS33,"○"),"")</f>
        <v/>
      </c>
      <c r="Q33" s="44" t="str">
        <f>IF($AT33="○",COUNTIF($AT$17:$AT33,"○"),"")</f>
        <v/>
      </c>
      <c r="R33" s="54" t="str">
        <f>IF($AU33="○",COUNTIF($AU$17:$AU33,"○"),"")</f>
        <v/>
      </c>
      <c r="S33" s="73" t="str">
        <f>IF($AT33="○",COUNTIF($AT$17:$AT33,"○"),"")</f>
        <v/>
      </c>
      <c r="T33" s="74" t="str">
        <f>IF($AU33="○",COUNTIF($AU$17:$AU33,"○"),"")</f>
        <v/>
      </c>
      <c r="U33" s="10"/>
      <c r="V33" s="16">
        <v>17</v>
      </c>
      <c r="W33" s="120" t="str">
        <f>IF('申込一覧表（女子）'!$B$33=0,"",('申込一覧表（女子）'!$B$33))</f>
        <v/>
      </c>
      <c r="X33" s="120" t="str">
        <f>IF('申込一覧表（女子）'!C33=0,"",('申込一覧表（女子）'!C33))</f>
        <v/>
      </c>
      <c r="Y33" s="120" t="str">
        <f>IF('申込一覧表（女子）'!D33=0,"",('申込一覧表（女子）'!D33))</f>
        <v/>
      </c>
      <c r="Z33" s="120" t="str">
        <f>IF('申込一覧表（女子）'!E33=0,"",('申込一覧表（女子）'!E33))</f>
        <v/>
      </c>
      <c r="AA33" s="120">
        <f t="shared" si="5"/>
        <v>0</v>
      </c>
      <c r="AB33" s="120" t="str">
        <f>IF('申込一覧表（女子）'!G33=0,"",('申込一覧表（女子）'!G33))</f>
        <v/>
      </c>
      <c r="AC33" s="120" t="str">
        <f>IF('申込一覧表（女子）'!H33=0,"",('申込一覧表（女子）'!H33))</f>
        <v/>
      </c>
      <c r="AD33" s="120" t="str">
        <f>IF('申込一覧表（女子）'!I33=0,"",('申込一覧表（女子）'!I33))</f>
        <v/>
      </c>
      <c r="AE33" s="120" t="str">
        <f>IF('申込一覧表（女子）'!J33=0,"",('申込一覧表（女子）'!J33))</f>
        <v/>
      </c>
      <c r="AF33" s="120" t="str">
        <f>IF('申込一覧表（女子）'!K33=0,"",('申込一覧表（女子）'!K33))</f>
        <v/>
      </c>
      <c r="AG33" s="120" t="str">
        <f>IF('申込一覧表（女子）'!L33=0,"",('申込一覧表（女子）'!L33))</f>
        <v/>
      </c>
      <c r="AH33" s="120" t="str">
        <f>IF('申込一覧表（女子）'!M33=0,"",('申込一覧表（女子）'!M33))</f>
        <v/>
      </c>
      <c r="AI33" s="120" t="str">
        <f>IF('申込一覧表（女子）'!N33=0,"",('申込一覧表（女子）'!N33))</f>
        <v/>
      </c>
      <c r="AJ33" s="120" t="str">
        <f>IF('申込一覧表（女子）'!O33=0,"",('申込一覧表（女子）'!O33))</f>
        <v/>
      </c>
      <c r="AK33" s="120" t="str">
        <f>IF('申込一覧表（女子）'!P33=0,"",('申込一覧表（女子）'!P33))</f>
        <v/>
      </c>
      <c r="AL33" s="120" t="str">
        <f>IF('申込一覧表（女子）'!Q33=0,"",('申込一覧表（女子）'!Q33))</f>
        <v/>
      </c>
      <c r="AM33" s="120" t="str">
        <f>IF('申込一覧表（女子）'!R33=0,"",('申込一覧表（女子）'!R33))</f>
        <v/>
      </c>
      <c r="AN33" s="120" t="str">
        <f>IF('申込一覧表（女子）'!S33=0,"",('申込一覧表（女子）'!S33))</f>
        <v/>
      </c>
      <c r="AO33" s="120" t="str">
        <f>IF('申込一覧表（女子）'!T33=0,"",('申込一覧表（女子）'!T33))</f>
        <v/>
      </c>
      <c r="AP33" s="120" t="str">
        <f>IF('申込一覧表（女子）'!U33=0,"",('申込一覧表（女子）'!U33))</f>
        <v/>
      </c>
      <c r="AQ33" s="120" t="str">
        <f>IF('申込一覧表（女子）'!V33=0,"",('申込一覧表（女子）'!V33))</f>
        <v/>
      </c>
      <c r="AR33" s="120" t="str">
        <f>IF('申込一覧表（女子）'!W33=0,"",('申込一覧表（女子）'!W33))</f>
        <v/>
      </c>
      <c r="AS33" s="120" t="str">
        <f>IF('申込一覧表（女子）'!X33=0,"",('申込一覧表（女子）'!X33))</f>
        <v/>
      </c>
      <c r="AT33" s="120" t="str">
        <f>IF('申込一覧表（女子）'!Y33=0,"",('申込一覧表（女子）'!Y33))</f>
        <v/>
      </c>
      <c r="AU33" s="120" t="str">
        <f>IF('申込一覧表（女子）'!Z33=0,"",('申込一覧表（女子）'!Z33))</f>
        <v/>
      </c>
      <c r="AV33" s="206"/>
      <c r="AW33" s="207"/>
      <c r="AX33" s="212"/>
      <c r="AY33" s="41" t="str">
        <f t="shared" si="2"/>
        <v/>
      </c>
      <c r="AZ33" s="6" t="str">
        <f t="shared" si="2"/>
        <v/>
      </c>
      <c r="BA33" s="6" t="str">
        <f t="shared" si="2"/>
        <v/>
      </c>
      <c r="BB33" s="6" t="str">
        <f t="shared" si="2"/>
        <v/>
      </c>
      <c r="BC33" s="44" t="str">
        <f>IF($AN33="○",COUNTIF($AN$17:$AN33,"○"),"")</f>
        <v/>
      </c>
      <c r="BD33" s="44" t="str">
        <f>IF($AO33="○",COUNTIF($AO$17:$AO33,"○"),"")</f>
        <v/>
      </c>
      <c r="BE33" s="44" t="str">
        <f>IF($AP33="○",COUNTIF($AP$17:$AP33,"○"),"")</f>
        <v/>
      </c>
      <c r="BF33" s="44" t="str">
        <f>IF($AQ33="○",COUNTIF($AQ$17:$AQ33,"○"),"")</f>
        <v/>
      </c>
      <c r="BG33" s="73" t="str">
        <f>IF($AT33="○",COUNTIF($AT$17:$AT33,"○"),"")</f>
        <v/>
      </c>
      <c r="BH33" s="74" t="str">
        <f>IF($AU33="○",COUNTIF($AU$17:$AU33,"○"),"")</f>
        <v/>
      </c>
      <c r="BI33" s="41" t="str">
        <f t="shared" si="3"/>
        <v/>
      </c>
      <c r="BJ33" s="6" t="str">
        <f t="shared" si="3"/>
        <v/>
      </c>
      <c r="BK33" s="6" t="str">
        <f t="shared" si="3"/>
        <v/>
      </c>
      <c r="BL33" s="6" t="str">
        <f t="shared" si="3"/>
        <v/>
      </c>
      <c r="BM33" s="44" t="str">
        <f>IF($AR33="○",COUNTIF($AR$17:$AR33,"○"),"")</f>
        <v/>
      </c>
      <c r="BN33" s="44" t="str">
        <f>IF($AS33="○",COUNTIF($AS$17:$AS33,"○"),"")</f>
        <v/>
      </c>
      <c r="BO33" s="44" t="str">
        <f>IF($AT33="○",COUNTIF($AT$17:$AT33,"○"),"")</f>
        <v/>
      </c>
      <c r="BP33" s="54" t="str">
        <f>IF($AU33="○",COUNTIF($AU$17:$AU33,"○"),"")</f>
        <v/>
      </c>
      <c r="BQ33" s="73" t="str">
        <f>IF($AT33="○",COUNTIF($AT$17:$AT33,"○"),"")</f>
        <v/>
      </c>
      <c r="BR33" s="74" t="str">
        <f>IF($AU33="○",COUNTIF($AU$17:$AU33,"○"),"")</f>
        <v/>
      </c>
      <c r="BS33" s="4"/>
      <c r="BT33" s="10">
        <v>2</v>
      </c>
      <c r="BU33" s="25" t="str">
        <f>IFERROR(VLOOKUP(2,$C$17:$AA$56,21,FALSE),"")</f>
        <v/>
      </c>
      <c r="BV33" s="25" t="str">
        <f>IFERROR(VLOOKUP(2,$C$17:$AA$56,22,FALSE),"")</f>
        <v/>
      </c>
      <c r="BW33" s="25" t="str">
        <f>IFERROR(VLOOKUP(2,$C$17:$AA$56,24,FALSE),"")</f>
        <v/>
      </c>
      <c r="BX33" s="221">
        <f t="shared" si="9"/>
        <v>0</v>
      </c>
      <c r="BY33" s="26"/>
      <c r="BZ33" s="4"/>
      <c r="CA33" s="4"/>
      <c r="CB33" s="10"/>
      <c r="CC33" s="10">
        <v>2</v>
      </c>
      <c r="CD33" s="25" t="str">
        <f>IFERROR(VLOOKUP(2,$Q$17:$AA$56,7,FALSE),"")</f>
        <v/>
      </c>
      <c r="CE33" s="25" t="str">
        <f>IFERROR(VLOOKUP(2,$Q$17:$AA$56,8,FALSE),"")</f>
        <v/>
      </c>
      <c r="CF33" s="25" t="str">
        <f>IFERROR(VLOOKUP(2,$Q$17:$AA$56,10,FALSE),"")</f>
        <v/>
      </c>
      <c r="CG33" s="222">
        <f t="shared" si="10"/>
        <v>0</v>
      </c>
    </row>
    <row r="34" spans="1:85" ht="21.95" customHeight="1" thickTop="1" thickBot="1" x14ac:dyDescent="0.2">
      <c r="A34" s="41" t="str">
        <f t="shared" si="0"/>
        <v/>
      </c>
      <c r="B34" s="6" t="str">
        <f t="shared" si="0"/>
        <v/>
      </c>
      <c r="C34" s="6" t="str">
        <f t="shared" si="0"/>
        <v/>
      </c>
      <c r="D34" s="6" t="str">
        <f t="shared" si="0"/>
        <v/>
      </c>
      <c r="E34" s="44" t="str">
        <f>IF($AN34="○",COUNTIF($AN$17:$AN34,"○"),"")</f>
        <v/>
      </c>
      <c r="F34" s="44" t="str">
        <f>IF($AO34="○",COUNTIF($AO$17:$AO34,"○"),"")</f>
        <v/>
      </c>
      <c r="G34" s="44" t="str">
        <f>IF($AP34="○",COUNTIF($AP$17:$AP34,"○"),"")</f>
        <v/>
      </c>
      <c r="H34" s="44" t="str">
        <f>IF($AQ34="○",COUNTIF($AQ$17:$AQ34,"○"),"")</f>
        <v/>
      </c>
      <c r="I34" s="73" t="str">
        <f>IF($AT34="○",COUNTIF($AT$17:$AT34,"○"),"")</f>
        <v/>
      </c>
      <c r="J34" s="74" t="str">
        <f>IF($AU34="○",COUNTIF($AU$17:$AU34,"○"),"")</f>
        <v/>
      </c>
      <c r="K34" s="41" t="str">
        <f t="shared" si="1"/>
        <v/>
      </c>
      <c r="L34" s="6" t="str">
        <f t="shared" si="1"/>
        <v/>
      </c>
      <c r="M34" s="6" t="str">
        <f t="shared" si="1"/>
        <v/>
      </c>
      <c r="N34" s="6" t="str">
        <f t="shared" si="1"/>
        <v/>
      </c>
      <c r="O34" s="44" t="str">
        <f>IF($AR34="○",COUNTIF($AR$17:$AR34,"○"),"")</f>
        <v/>
      </c>
      <c r="P34" s="44" t="str">
        <f>IF($AS34="○",COUNTIF($AS$17:$AS34,"○"),"")</f>
        <v/>
      </c>
      <c r="Q34" s="44" t="str">
        <f>IF($AT34="○",COUNTIF($AT$17:$AT34,"○"),"")</f>
        <v/>
      </c>
      <c r="R34" s="54" t="str">
        <f>IF($AU34="○",COUNTIF($AU$17:$AU34,"○"),"")</f>
        <v/>
      </c>
      <c r="S34" s="73" t="str">
        <f>IF($AT34="○",COUNTIF($AT$17:$AT34,"○"),"")</f>
        <v/>
      </c>
      <c r="T34" s="74" t="str">
        <f>IF($AU34="○",COUNTIF($AU$17:$AU34,"○"),"")</f>
        <v/>
      </c>
      <c r="U34" s="10"/>
      <c r="V34" s="83">
        <v>18</v>
      </c>
      <c r="W34" s="120" t="str">
        <f>IF('申込一覧表（女子）'!$B$34=0,"",('申込一覧表（女子）'!$B$34))</f>
        <v/>
      </c>
      <c r="X34" s="120" t="str">
        <f>IF('申込一覧表（女子）'!C34=0,"",('申込一覧表（女子）'!C34))</f>
        <v/>
      </c>
      <c r="Y34" s="120" t="str">
        <f>IF('申込一覧表（女子）'!D34=0,"",('申込一覧表（女子）'!D34))</f>
        <v/>
      </c>
      <c r="Z34" s="120" t="str">
        <f>IF('申込一覧表（女子）'!E34=0,"",('申込一覧表（女子）'!E34))</f>
        <v/>
      </c>
      <c r="AA34" s="120">
        <f t="shared" si="5"/>
        <v>0</v>
      </c>
      <c r="AB34" s="120" t="str">
        <f>IF('申込一覧表（女子）'!G34=0,"",('申込一覧表（女子）'!G34))</f>
        <v/>
      </c>
      <c r="AC34" s="120" t="str">
        <f>IF('申込一覧表（女子）'!H34=0,"",('申込一覧表（女子）'!H34))</f>
        <v/>
      </c>
      <c r="AD34" s="120" t="str">
        <f>IF('申込一覧表（女子）'!I34=0,"",('申込一覧表（女子）'!I34))</f>
        <v/>
      </c>
      <c r="AE34" s="120" t="str">
        <f>IF('申込一覧表（女子）'!J34=0,"",('申込一覧表（女子）'!J34))</f>
        <v/>
      </c>
      <c r="AF34" s="120" t="str">
        <f>IF('申込一覧表（女子）'!K34=0,"",('申込一覧表（女子）'!K34))</f>
        <v/>
      </c>
      <c r="AG34" s="120" t="str">
        <f>IF('申込一覧表（女子）'!L34=0,"",('申込一覧表（女子）'!L34))</f>
        <v/>
      </c>
      <c r="AH34" s="120" t="str">
        <f>IF('申込一覧表（女子）'!M34=0,"",('申込一覧表（女子）'!M34))</f>
        <v/>
      </c>
      <c r="AI34" s="120" t="str">
        <f>IF('申込一覧表（女子）'!N34=0,"",('申込一覧表（女子）'!N34))</f>
        <v/>
      </c>
      <c r="AJ34" s="120" t="str">
        <f>IF('申込一覧表（女子）'!O34=0,"",('申込一覧表（女子）'!O34))</f>
        <v/>
      </c>
      <c r="AK34" s="120" t="str">
        <f>IF('申込一覧表（女子）'!P34=0,"",('申込一覧表（女子）'!P34))</f>
        <v/>
      </c>
      <c r="AL34" s="120" t="str">
        <f>IF('申込一覧表（女子）'!Q34=0,"",('申込一覧表（女子）'!Q34))</f>
        <v/>
      </c>
      <c r="AM34" s="120" t="str">
        <f>IF('申込一覧表（女子）'!R34=0,"",('申込一覧表（女子）'!R34))</f>
        <v/>
      </c>
      <c r="AN34" s="120" t="str">
        <f>IF('申込一覧表（女子）'!S34=0,"",('申込一覧表（女子）'!S34))</f>
        <v/>
      </c>
      <c r="AO34" s="120" t="str">
        <f>IF('申込一覧表（女子）'!T34=0,"",('申込一覧表（女子）'!T34))</f>
        <v/>
      </c>
      <c r="AP34" s="120" t="str">
        <f>IF('申込一覧表（女子）'!U34=0,"",('申込一覧表（女子）'!U34))</f>
        <v/>
      </c>
      <c r="AQ34" s="120" t="str">
        <f>IF('申込一覧表（女子）'!V34=0,"",('申込一覧表（女子）'!V34))</f>
        <v/>
      </c>
      <c r="AR34" s="120" t="str">
        <f>IF('申込一覧表（女子）'!W34=0,"",('申込一覧表（女子）'!W34))</f>
        <v/>
      </c>
      <c r="AS34" s="120" t="str">
        <f>IF('申込一覧表（女子）'!X34=0,"",('申込一覧表（女子）'!X34))</f>
        <v/>
      </c>
      <c r="AT34" s="120" t="str">
        <f>IF('申込一覧表（女子）'!Y34=0,"",('申込一覧表（女子）'!Y34))</f>
        <v/>
      </c>
      <c r="AU34" s="120" t="str">
        <f>IF('申込一覧表（女子）'!Z34=0,"",('申込一覧表（女子）'!Z34))</f>
        <v/>
      </c>
      <c r="AV34" s="208"/>
      <c r="AW34" s="209"/>
      <c r="AX34" s="212"/>
      <c r="AY34" s="41" t="str">
        <f t="shared" si="2"/>
        <v/>
      </c>
      <c r="AZ34" s="6" t="str">
        <f t="shared" si="2"/>
        <v/>
      </c>
      <c r="BA34" s="6" t="str">
        <f t="shared" si="2"/>
        <v/>
      </c>
      <c r="BB34" s="6" t="str">
        <f t="shared" si="2"/>
        <v/>
      </c>
      <c r="BC34" s="44" t="str">
        <f>IF($AN34="○",COUNTIF($AN$17:$AN34,"○"),"")</f>
        <v/>
      </c>
      <c r="BD34" s="44" t="str">
        <f>IF($AO34="○",COUNTIF($AO$17:$AO34,"○"),"")</f>
        <v/>
      </c>
      <c r="BE34" s="44" t="str">
        <f>IF($AP34="○",COUNTIF($AP$17:$AP34,"○"),"")</f>
        <v/>
      </c>
      <c r="BF34" s="44" t="str">
        <f>IF($AQ34="○",COUNTIF($AQ$17:$AQ34,"○"),"")</f>
        <v/>
      </c>
      <c r="BG34" s="73" t="str">
        <f>IF($AT34="○",COUNTIF($AT$17:$AT34,"○"),"")</f>
        <v/>
      </c>
      <c r="BH34" s="74" t="str">
        <f>IF($AU34="○",COUNTIF($AU$17:$AU34,"○"),"")</f>
        <v/>
      </c>
      <c r="BI34" s="41" t="str">
        <f t="shared" si="3"/>
        <v/>
      </c>
      <c r="BJ34" s="6" t="str">
        <f t="shared" si="3"/>
        <v/>
      </c>
      <c r="BK34" s="6" t="str">
        <f t="shared" si="3"/>
        <v/>
      </c>
      <c r="BL34" s="6" t="str">
        <f t="shared" si="3"/>
        <v/>
      </c>
      <c r="BM34" s="44" t="str">
        <f>IF($AR34="○",COUNTIF($AR$17:$AR34,"○"),"")</f>
        <v/>
      </c>
      <c r="BN34" s="44" t="str">
        <f>IF($AS34="○",COUNTIF($AS$17:$AS34,"○"),"")</f>
        <v/>
      </c>
      <c r="BO34" s="44" t="str">
        <f>IF($AT34="○",COUNTIF($AT$17:$AT34,"○"),"")</f>
        <v/>
      </c>
      <c r="BP34" s="54" t="str">
        <f>IF($AU34="○",COUNTIF($AU$17:$AU34,"○"),"")</f>
        <v/>
      </c>
      <c r="BQ34" s="73" t="str">
        <f>IF($AT34="○",COUNTIF($AT$17:$AT34,"○"),"")</f>
        <v/>
      </c>
      <c r="BR34" s="74" t="str">
        <f>IF($AU34="○",COUNTIF($AU$17:$AU34,"○"),"")</f>
        <v/>
      </c>
      <c r="BS34" s="4"/>
      <c r="BT34" s="10">
        <v>3</v>
      </c>
      <c r="BU34" s="25" t="str">
        <f>IFERROR(VLOOKUP(3,$C$17:$AA$56,21,FALSE),"")</f>
        <v/>
      </c>
      <c r="BV34" s="25" t="str">
        <f>IFERROR(VLOOKUP(3,$C$17:$AA$56,22,FALSE),"")</f>
        <v/>
      </c>
      <c r="BW34" s="25" t="str">
        <f>IFERROR(VLOOKUP(3,$C$17:$AA$56,24,FALSE),"")</f>
        <v/>
      </c>
      <c r="BX34" s="221">
        <f t="shared" si="9"/>
        <v>0</v>
      </c>
      <c r="BY34" s="26"/>
      <c r="BZ34" s="4"/>
      <c r="CA34" s="4"/>
      <c r="CB34" s="10"/>
      <c r="CC34" s="10">
        <v>3</v>
      </c>
      <c r="CD34" s="25" t="str">
        <f>IFERROR(VLOOKUP(3,$Q$17:$AA$56,7,FALSE),"")</f>
        <v/>
      </c>
      <c r="CE34" s="25" t="str">
        <f>IFERROR(VLOOKUP(3,$Q$17:$AA$56,8,FALSE),"")</f>
        <v/>
      </c>
      <c r="CF34" s="25" t="str">
        <f>IFERROR(VLOOKUP(3,$Q$17:$AA$56,10,FALSE),"")</f>
        <v/>
      </c>
      <c r="CG34" s="222">
        <f t="shared" si="10"/>
        <v>0</v>
      </c>
    </row>
    <row r="35" spans="1:85" ht="21.95" customHeight="1" thickTop="1" thickBot="1" x14ac:dyDescent="0.2">
      <c r="A35" s="41" t="str">
        <f t="shared" si="0"/>
        <v/>
      </c>
      <c r="B35" s="6" t="str">
        <f t="shared" si="0"/>
        <v/>
      </c>
      <c r="C35" s="6" t="str">
        <f t="shared" si="0"/>
        <v/>
      </c>
      <c r="D35" s="6" t="str">
        <f t="shared" si="0"/>
        <v/>
      </c>
      <c r="E35" s="44" t="str">
        <f>IF($AN35="○",COUNTIF($AN$17:$AN35,"○"),"")</f>
        <v/>
      </c>
      <c r="F35" s="44" t="str">
        <f>IF($AO35="○",COUNTIF($AO$17:$AO35,"○"),"")</f>
        <v/>
      </c>
      <c r="G35" s="44" t="str">
        <f>IF($AP35="○",COUNTIF($AP$17:$AP35,"○"),"")</f>
        <v/>
      </c>
      <c r="H35" s="44" t="str">
        <f>IF($AQ35="○",COUNTIF($AQ$17:$AQ35,"○"),"")</f>
        <v/>
      </c>
      <c r="I35" s="73" t="str">
        <f>IF($AT35="○",COUNTIF($AT$17:$AT35,"○"),"")</f>
        <v/>
      </c>
      <c r="J35" s="74" t="str">
        <f>IF($AU35="○",COUNTIF($AU$17:$AU35,"○"),"")</f>
        <v/>
      </c>
      <c r="K35" s="41" t="str">
        <f t="shared" si="1"/>
        <v/>
      </c>
      <c r="L35" s="6" t="str">
        <f t="shared" si="1"/>
        <v/>
      </c>
      <c r="M35" s="6" t="str">
        <f t="shared" si="1"/>
        <v/>
      </c>
      <c r="N35" s="6" t="str">
        <f t="shared" si="1"/>
        <v/>
      </c>
      <c r="O35" s="44" t="str">
        <f>IF($AR35="○",COUNTIF($AR$17:$AR35,"○"),"")</f>
        <v/>
      </c>
      <c r="P35" s="44" t="str">
        <f>IF($AS35="○",COUNTIF($AS$17:$AS35,"○"),"")</f>
        <v/>
      </c>
      <c r="Q35" s="44" t="str">
        <f>IF($AT35="○",COUNTIF($AT$17:$AT35,"○"),"")</f>
        <v/>
      </c>
      <c r="R35" s="54" t="str">
        <f>IF($AU35="○",COUNTIF($AU$17:$AU35,"○"),"")</f>
        <v/>
      </c>
      <c r="S35" s="73" t="str">
        <f>IF($AT35="○",COUNTIF($AT$17:$AT35,"○"),"")</f>
        <v/>
      </c>
      <c r="T35" s="74" t="str">
        <f>IF($AU35="○",COUNTIF($AU$17:$AU35,"○"),"")</f>
        <v/>
      </c>
      <c r="U35" s="10"/>
      <c r="V35" s="14">
        <v>19</v>
      </c>
      <c r="W35" s="120" t="str">
        <f>IF('申込一覧表（女子）'!$B$35=0,"",('申込一覧表（女子）'!$B$35))</f>
        <v/>
      </c>
      <c r="X35" s="120" t="str">
        <f>IF('申込一覧表（女子）'!C35=0,"",('申込一覧表（女子）'!C35))</f>
        <v/>
      </c>
      <c r="Y35" s="120" t="str">
        <f>IF('申込一覧表（女子）'!D35=0,"",('申込一覧表（女子）'!D35))</f>
        <v/>
      </c>
      <c r="Z35" s="120" t="str">
        <f>IF('申込一覧表（女子）'!E35=0,"",('申込一覧表（女子）'!E35))</f>
        <v/>
      </c>
      <c r="AA35" s="120">
        <f t="shared" si="5"/>
        <v>0</v>
      </c>
      <c r="AB35" s="120" t="str">
        <f>IF('申込一覧表（女子）'!G35=0,"",('申込一覧表（女子）'!G35))</f>
        <v/>
      </c>
      <c r="AC35" s="120" t="str">
        <f>IF('申込一覧表（女子）'!H35=0,"",('申込一覧表（女子）'!H35))</f>
        <v/>
      </c>
      <c r="AD35" s="120" t="str">
        <f>IF('申込一覧表（女子）'!I35=0,"",('申込一覧表（女子）'!I35))</f>
        <v/>
      </c>
      <c r="AE35" s="120" t="str">
        <f>IF('申込一覧表（女子）'!J35=0,"",('申込一覧表（女子）'!J35))</f>
        <v/>
      </c>
      <c r="AF35" s="120" t="str">
        <f>IF('申込一覧表（女子）'!K35=0,"",('申込一覧表（女子）'!K35))</f>
        <v/>
      </c>
      <c r="AG35" s="120" t="str">
        <f>IF('申込一覧表（女子）'!L35=0,"",('申込一覧表（女子）'!L35))</f>
        <v/>
      </c>
      <c r="AH35" s="120" t="str">
        <f>IF('申込一覧表（女子）'!M35=0,"",('申込一覧表（女子）'!M35))</f>
        <v/>
      </c>
      <c r="AI35" s="120" t="str">
        <f>IF('申込一覧表（女子）'!N35=0,"",('申込一覧表（女子）'!N35))</f>
        <v/>
      </c>
      <c r="AJ35" s="120" t="str">
        <f>IF('申込一覧表（女子）'!O35=0,"",('申込一覧表（女子）'!O35))</f>
        <v/>
      </c>
      <c r="AK35" s="120" t="str">
        <f>IF('申込一覧表（女子）'!P35=0,"",('申込一覧表（女子）'!P35))</f>
        <v/>
      </c>
      <c r="AL35" s="120" t="str">
        <f>IF('申込一覧表（女子）'!Q35=0,"",('申込一覧表（女子）'!Q35))</f>
        <v/>
      </c>
      <c r="AM35" s="120" t="str">
        <f>IF('申込一覧表（女子）'!R35=0,"",('申込一覧表（女子）'!R35))</f>
        <v/>
      </c>
      <c r="AN35" s="120" t="str">
        <f>IF('申込一覧表（女子）'!S35=0,"",('申込一覧表（女子）'!S35))</f>
        <v/>
      </c>
      <c r="AO35" s="120" t="str">
        <f>IF('申込一覧表（女子）'!T35=0,"",('申込一覧表（女子）'!T35))</f>
        <v/>
      </c>
      <c r="AP35" s="120" t="str">
        <f>IF('申込一覧表（女子）'!U35=0,"",('申込一覧表（女子）'!U35))</f>
        <v/>
      </c>
      <c r="AQ35" s="120" t="str">
        <f>IF('申込一覧表（女子）'!V35=0,"",('申込一覧表（女子）'!V35))</f>
        <v/>
      </c>
      <c r="AR35" s="120" t="str">
        <f>IF('申込一覧表（女子）'!W35=0,"",('申込一覧表（女子）'!W35))</f>
        <v/>
      </c>
      <c r="AS35" s="120" t="str">
        <f>IF('申込一覧表（女子）'!X35=0,"",('申込一覧表（女子）'!X35))</f>
        <v/>
      </c>
      <c r="AT35" s="120" t="str">
        <f>IF('申込一覧表（女子）'!Y35=0,"",('申込一覧表（女子）'!Y35))</f>
        <v/>
      </c>
      <c r="AU35" s="120" t="str">
        <f>IF('申込一覧表（女子）'!Z35=0,"",('申込一覧表（女子）'!Z35))</f>
        <v/>
      </c>
      <c r="AV35" s="204"/>
      <c r="AW35" s="205"/>
      <c r="AX35" s="212"/>
      <c r="AY35" s="41" t="str">
        <f t="shared" si="2"/>
        <v/>
      </c>
      <c r="AZ35" s="6" t="str">
        <f t="shared" si="2"/>
        <v/>
      </c>
      <c r="BA35" s="6" t="str">
        <f t="shared" si="2"/>
        <v/>
      </c>
      <c r="BB35" s="6" t="str">
        <f t="shared" si="2"/>
        <v/>
      </c>
      <c r="BC35" s="44" t="str">
        <f>IF($AN35="○",COUNTIF($AN$17:$AN35,"○"),"")</f>
        <v/>
      </c>
      <c r="BD35" s="44" t="str">
        <f>IF($AO35="○",COUNTIF($AO$17:$AO35,"○"),"")</f>
        <v/>
      </c>
      <c r="BE35" s="44" t="str">
        <f>IF($AP35="○",COUNTIF($AP$17:$AP35,"○"),"")</f>
        <v/>
      </c>
      <c r="BF35" s="44" t="str">
        <f>IF($AQ35="○",COUNTIF($AQ$17:$AQ35,"○"),"")</f>
        <v/>
      </c>
      <c r="BG35" s="73" t="str">
        <f>IF($AT35="○",COUNTIF($AT$17:$AT35,"○"),"")</f>
        <v/>
      </c>
      <c r="BH35" s="74" t="str">
        <f>IF($AU35="○",COUNTIF($AU$17:$AU35,"○"),"")</f>
        <v/>
      </c>
      <c r="BI35" s="41" t="str">
        <f t="shared" si="3"/>
        <v/>
      </c>
      <c r="BJ35" s="6" t="str">
        <f t="shared" si="3"/>
        <v/>
      </c>
      <c r="BK35" s="6" t="str">
        <f t="shared" si="3"/>
        <v/>
      </c>
      <c r="BL35" s="6" t="str">
        <f t="shared" si="3"/>
        <v/>
      </c>
      <c r="BM35" s="44" t="str">
        <f>IF($AR35="○",COUNTIF($AR$17:$AR35,"○"),"")</f>
        <v/>
      </c>
      <c r="BN35" s="44" t="str">
        <f>IF($AS35="○",COUNTIF($AS$17:$AS35,"○"),"")</f>
        <v/>
      </c>
      <c r="BO35" s="44" t="str">
        <f>IF($AT35="○",COUNTIF($AT$17:$AT35,"○"),"")</f>
        <v/>
      </c>
      <c r="BP35" s="54" t="str">
        <f>IF($AU35="○",COUNTIF($AU$17:$AU35,"○"),"")</f>
        <v/>
      </c>
      <c r="BQ35" s="73" t="str">
        <f>IF($AT35="○",COUNTIF($AT$17:$AT35,"○"),"")</f>
        <v/>
      </c>
      <c r="BR35" s="74" t="str">
        <f>IF($AU35="○",COUNTIF($AU$17:$AU35,"○"),"")</f>
        <v/>
      </c>
      <c r="BS35" s="10"/>
      <c r="BT35" s="10">
        <v>4</v>
      </c>
      <c r="BU35" s="25" t="str">
        <f>IFERROR(VLOOKUP(4,$C$17:$AA$56,21,FALSE),"")</f>
        <v/>
      </c>
      <c r="BV35" s="25" t="str">
        <f>IFERROR(VLOOKUP(4,$C$17:$AA$56,22,FALSE),"")</f>
        <v/>
      </c>
      <c r="BW35" s="25" t="str">
        <f>IFERROR(VLOOKUP(4,$C$17:$AA$56,24,FALSE),"")</f>
        <v/>
      </c>
      <c r="BX35" s="221">
        <f t="shared" si="9"/>
        <v>0</v>
      </c>
      <c r="BY35" s="26"/>
      <c r="BZ35" s="4"/>
      <c r="CA35" s="4"/>
      <c r="CB35" s="10"/>
      <c r="CC35" s="10">
        <v>4</v>
      </c>
      <c r="CD35" s="25" t="str">
        <f>IFERROR(VLOOKUP(4,$Q$17:$AA$56,7,FALSE),"")</f>
        <v/>
      </c>
      <c r="CE35" s="25" t="str">
        <f>IFERROR(VLOOKUP(4,$Q$17:$AA$56,8,FALSE),"")</f>
        <v/>
      </c>
      <c r="CF35" s="25" t="str">
        <f>IFERROR(VLOOKUP(4,$Q$17:$AA$56,10,FALSE),"")</f>
        <v/>
      </c>
      <c r="CG35" s="222">
        <f t="shared" si="10"/>
        <v>0</v>
      </c>
    </row>
    <row r="36" spans="1:85" ht="21.95" customHeight="1" thickTop="1" thickBot="1" x14ac:dyDescent="0.2">
      <c r="A36" s="41" t="str">
        <f t="shared" si="0"/>
        <v/>
      </c>
      <c r="B36" s="6" t="str">
        <f t="shared" si="0"/>
        <v/>
      </c>
      <c r="C36" s="6" t="str">
        <f t="shared" si="0"/>
        <v/>
      </c>
      <c r="D36" s="6" t="str">
        <f t="shared" si="0"/>
        <v/>
      </c>
      <c r="E36" s="44" t="str">
        <f>IF($AN36="○",COUNTIF($AN$17:$AN36,"○"),"")</f>
        <v/>
      </c>
      <c r="F36" s="44" t="str">
        <f>IF($AO36="○",COUNTIF($AO$17:$AO36,"○"),"")</f>
        <v/>
      </c>
      <c r="G36" s="44" t="str">
        <f>IF($AP36="○",COUNTIF($AP$17:$AP36,"○"),"")</f>
        <v/>
      </c>
      <c r="H36" s="44" t="str">
        <f>IF($AQ36="○",COUNTIF($AQ$17:$AQ36,"○"),"")</f>
        <v/>
      </c>
      <c r="I36" s="73" t="str">
        <f>IF($AT36="○",COUNTIF($AT$17:$AT36,"○"),"")</f>
        <v/>
      </c>
      <c r="J36" s="74" t="str">
        <f>IF($AU36="○",COUNTIF($AU$17:$AU36,"○"),"")</f>
        <v/>
      </c>
      <c r="K36" s="41" t="str">
        <f t="shared" si="1"/>
        <v/>
      </c>
      <c r="L36" s="6" t="str">
        <f t="shared" si="1"/>
        <v/>
      </c>
      <c r="M36" s="6" t="str">
        <f t="shared" si="1"/>
        <v/>
      </c>
      <c r="N36" s="6" t="str">
        <f t="shared" si="1"/>
        <v/>
      </c>
      <c r="O36" s="44" t="str">
        <f>IF($AR36="○",COUNTIF($AR$17:$AR36,"○"),"")</f>
        <v/>
      </c>
      <c r="P36" s="44" t="str">
        <f>IF($AS36="○",COUNTIF($AS$17:$AS36,"○"),"")</f>
        <v/>
      </c>
      <c r="Q36" s="44" t="str">
        <f>IF($AT36="○",COUNTIF($AT$17:$AT36,"○"),"")</f>
        <v/>
      </c>
      <c r="R36" s="54" t="str">
        <f>IF($AU36="○",COUNTIF($AU$17:$AU36,"○"),"")</f>
        <v/>
      </c>
      <c r="S36" s="73" t="str">
        <f>IF($AT36="○",COUNTIF($AT$17:$AT36,"○"),"")</f>
        <v/>
      </c>
      <c r="T36" s="74" t="str">
        <f>IF($AU36="○",COUNTIF($AU$17:$AU36,"○"),"")</f>
        <v/>
      </c>
      <c r="U36" s="10"/>
      <c r="V36" s="15">
        <v>20</v>
      </c>
      <c r="W36" s="120" t="str">
        <f>IF('申込一覧表（女子）'!$B$36=0,"",('申込一覧表（女子）'!$B$36))</f>
        <v/>
      </c>
      <c r="X36" s="120" t="str">
        <f>IF('申込一覧表（女子）'!C36=0,"",('申込一覧表（女子）'!C36))</f>
        <v/>
      </c>
      <c r="Y36" s="120" t="str">
        <f>IF('申込一覧表（女子）'!D36=0,"",('申込一覧表（女子）'!D36))</f>
        <v/>
      </c>
      <c r="Z36" s="120" t="str">
        <f>IF('申込一覧表（女子）'!E36=0,"",('申込一覧表（女子）'!E36))</f>
        <v/>
      </c>
      <c r="AA36" s="120">
        <f t="shared" si="5"/>
        <v>0</v>
      </c>
      <c r="AB36" s="120" t="str">
        <f>IF('申込一覧表（女子）'!G36=0,"",('申込一覧表（女子）'!G36))</f>
        <v/>
      </c>
      <c r="AC36" s="120" t="str">
        <f>IF('申込一覧表（女子）'!H36=0,"",('申込一覧表（女子）'!H36))</f>
        <v/>
      </c>
      <c r="AD36" s="120" t="str">
        <f>IF('申込一覧表（女子）'!I36=0,"",('申込一覧表（女子）'!I36))</f>
        <v/>
      </c>
      <c r="AE36" s="120" t="str">
        <f>IF('申込一覧表（女子）'!J36=0,"",('申込一覧表（女子）'!J36))</f>
        <v/>
      </c>
      <c r="AF36" s="120" t="str">
        <f>IF('申込一覧表（女子）'!K36=0,"",('申込一覧表（女子）'!K36))</f>
        <v/>
      </c>
      <c r="AG36" s="120" t="str">
        <f>IF('申込一覧表（女子）'!L36=0,"",('申込一覧表（女子）'!L36))</f>
        <v/>
      </c>
      <c r="AH36" s="120" t="str">
        <f>IF('申込一覧表（女子）'!M36=0,"",('申込一覧表（女子）'!M36))</f>
        <v/>
      </c>
      <c r="AI36" s="120" t="str">
        <f>IF('申込一覧表（女子）'!N36=0,"",('申込一覧表（女子）'!N36))</f>
        <v/>
      </c>
      <c r="AJ36" s="120" t="str">
        <f>IF('申込一覧表（女子）'!O36=0,"",('申込一覧表（女子）'!O36))</f>
        <v/>
      </c>
      <c r="AK36" s="120" t="str">
        <f>IF('申込一覧表（女子）'!P36=0,"",('申込一覧表（女子）'!P36))</f>
        <v/>
      </c>
      <c r="AL36" s="120" t="str">
        <f>IF('申込一覧表（女子）'!Q36=0,"",('申込一覧表（女子）'!Q36))</f>
        <v/>
      </c>
      <c r="AM36" s="120" t="str">
        <f>IF('申込一覧表（女子）'!R36=0,"",('申込一覧表（女子）'!R36))</f>
        <v/>
      </c>
      <c r="AN36" s="120" t="str">
        <f>IF('申込一覧表（女子）'!S36=0,"",('申込一覧表（女子）'!S36))</f>
        <v/>
      </c>
      <c r="AO36" s="120" t="str">
        <f>IF('申込一覧表（女子）'!T36=0,"",('申込一覧表（女子）'!T36))</f>
        <v/>
      </c>
      <c r="AP36" s="120" t="str">
        <f>IF('申込一覧表（女子）'!U36=0,"",('申込一覧表（女子）'!U36))</f>
        <v/>
      </c>
      <c r="AQ36" s="120" t="str">
        <f>IF('申込一覧表（女子）'!V36=0,"",('申込一覧表（女子）'!V36))</f>
        <v/>
      </c>
      <c r="AR36" s="120" t="str">
        <f>IF('申込一覧表（女子）'!W36=0,"",('申込一覧表（女子）'!W36))</f>
        <v/>
      </c>
      <c r="AS36" s="120" t="str">
        <f>IF('申込一覧表（女子）'!X36=0,"",('申込一覧表（女子）'!X36))</f>
        <v/>
      </c>
      <c r="AT36" s="120" t="str">
        <f>IF('申込一覧表（女子）'!Y36=0,"",('申込一覧表（女子）'!Y36))</f>
        <v/>
      </c>
      <c r="AU36" s="120" t="str">
        <f>IF('申込一覧表（女子）'!Z36=0,"",('申込一覧表（女子）'!Z36))</f>
        <v/>
      </c>
      <c r="AV36" s="204"/>
      <c r="AW36" s="205"/>
      <c r="AX36" s="212"/>
      <c r="AY36" s="41" t="str">
        <f t="shared" si="2"/>
        <v/>
      </c>
      <c r="AZ36" s="6" t="str">
        <f t="shared" si="2"/>
        <v/>
      </c>
      <c r="BA36" s="6" t="str">
        <f t="shared" si="2"/>
        <v/>
      </c>
      <c r="BB36" s="6" t="str">
        <f t="shared" si="2"/>
        <v/>
      </c>
      <c r="BC36" s="44" t="str">
        <f>IF($AN36="○",COUNTIF($AN$17:$AN36,"○"),"")</f>
        <v/>
      </c>
      <c r="BD36" s="44" t="str">
        <f>IF($AO36="○",COUNTIF($AO$17:$AO36,"○"),"")</f>
        <v/>
      </c>
      <c r="BE36" s="44" t="str">
        <f>IF($AP36="○",COUNTIF($AP$17:$AP36,"○"),"")</f>
        <v/>
      </c>
      <c r="BF36" s="44" t="str">
        <f>IF($AQ36="○",COUNTIF($AQ$17:$AQ36,"○"),"")</f>
        <v/>
      </c>
      <c r="BG36" s="73" t="str">
        <f>IF($AT36="○",COUNTIF($AT$17:$AT36,"○"),"")</f>
        <v/>
      </c>
      <c r="BH36" s="74" t="str">
        <f>IF($AU36="○",COUNTIF($AU$17:$AU36,"○"),"")</f>
        <v/>
      </c>
      <c r="BI36" s="41" t="str">
        <f t="shared" si="3"/>
        <v/>
      </c>
      <c r="BJ36" s="6" t="str">
        <f t="shared" si="3"/>
        <v/>
      </c>
      <c r="BK36" s="6" t="str">
        <f t="shared" si="3"/>
        <v/>
      </c>
      <c r="BL36" s="6" t="str">
        <f t="shared" si="3"/>
        <v/>
      </c>
      <c r="BM36" s="44" t="str">
        <f>IF($AR36="○",COUNTIF($AR$17:$AR36,"○"),"")</f>
        <v/>
      </c>
      <c r="BN36" s="44" t="str">
        <f>IF($AS36="○",COUNTIF($AS$17:$AS36,"○"),"")</f>
        <v/>
      </c>
      <c r="BO36" s="44" t="str">
        <f>IF($AT36="○",COUNTIF($AT$17:$AT36,"○"),"")</f>
        <v/>
      </c>
      <c r="BP36" s="54" t="str">
        <f>IF($AU36="○",COUNTIF($AU$17:$AU36,"○"),"")</f>
        <v/>
      </c>
      <c r="BQ36" s="73" t="str">
        <f>IF($AT36="○",COUNTIF($AT$17:$AT36,"○"),"")</f>
        <v/>
      </c>
      <c r="BR36" s="74" t="str">
        <f>IF($AU36="○",COUNTIF($AU$17:$AU36,"○"),"")</f>
        <v/>
      </c>
      <c r="BS36" s="10"/>
      <c r="BT36" s="10">
        <v>5</v>
      </c>
      <c r="BU36" s="25" t="str">
        <f>IFERROR(VLOOKUP(5,$C$17:$AA$56,21,FALSE),"")</f>
        <v/>
      </c>
      <c r="BV36" s="25" t="str">
        <f>IFERROR(VLOOKUP(5,$C$17:$AA$56,22,FALSE),"")</f>
        <v/>
      </c>
      <c r="BW36" s="25" t="str">
        <f>IFERROR(VLOOKUP(5,$C$17:$AA$56,24,FALSE),"")</f>
        <v/>
      </c>
      <c r="BX36" s="221">
        <f t="shared" si="9"/>
        <v>0</v>
      </c>
      <c r="BY36" s="26"/>
      <c r="BZ36" s="4"/>
      <c r="CA36" s="4"/>
      <c r="CB36" s="10"/>
      <c r="CC36" s="10">
        <v>5</v>
      </c>
      <c r="CD36" s="25" t="str">
        <f>IFERROR(VLOOKUP(5,$Q$17:$AA$56,7,FALSE),"")</f>
        <v/>
      </c>
      <c r="CE36" s="25" t="str">
        <f>IFERROR(VLOOKUP(5,$Q$17:$AA$56,8,FALSE),"")</f>
        <v/>
      </c>
      <c r="CF36" s="25" t="str">
        <f>IFERROR(VLOOKUP(5,$Q$17:$AA$56,10,FALSE),"")</f>
        <v/>
      </c>
      <c r="CG36" s="222">
        <f t="shared" si="10"/>
        <v>0</v>
      </c>
    </row>
    <row r="37" spans="1:85" ht="21.95" customHeight="1" thickTop="1" thickBot="1" x14ac:dyDescent="0.2">
      <c r="A37" s="41" t="str">
        <f t="shared" si="0"/>
        <v/>
      </c>
      <c r="B37" s="6" t="str">
        <f t="shared" si="0"/>
        <v/>
      </c>
      <c r="C37" s="6" t="str">
        <f t="shared" si="0"/>
        <v/>
      </c>
      <c r="D37" s="6" t="str">
        <f t="shared" si="0"/>
        <v/>
      </c>
      <c r="E37" s="44" t="str">
        <f>IF($AN37="○",COUNTIF($AN$17:$AN37,"○"),"")</f>
        <v/>
      </c>
      <c r="F37" s="44" t="str">
        <f>IF($AO37="○",COUNTIF($AO$17:$AO37,"○"),"")</f>
        <v/>
      </c>
      <c r="G37" s="44" t="str">
        <f>IF($AP37="○",COUNTIF($AP$17:$AP37,"○"),"")</f>
        <v/>
      </c>
      <c r="H37" s="44" t="str">
        <f>IF($AQ37="○",COUNTIF($AQ$17:$AQ37,"○"),"")</f>
        <v/>
      </c>
      <c r="I37" s="73" t="str">
        <f>IF($AT37="○",COUNTIF($AT$17:$AT37,"○"),"")</f>
        <v/>
      </c>
      <c r="J37" s="74" t="str">
        <f>IF($AU37="○",COUNTIF($AU$17:$AU37,"○"),"")</f>
        <v/>
      </c>
      <c r="K37" s="41" t="str">
        <f t="shared" si="1"/>
        <v/>
      </c>
      <c r="L37" s="6" t="str">
        <f t="shared" si="1"/>
        <v/>
      </c>
      <c r="M37" s="6" t="str">
        <f t="shared" si="1"/>
        <v/>
      </c>
      <c r="N37" s="6" t="str">
        <f t="shared" si="1"/>
        <v/>
      </c>
      <c r="O37" s="44" t="str">
        <f>IF($AR37="○",COUNTIF($AR$17:$AR37,"○"),"")</f>
        <v/>
      </c>
      <c r="P37" s="44" t="str">
        <f>IF($AS37="○",COUNTIF($AS$17:$AS37,"○"),"")</f>
        <v/>
      </c>
      <c r="Q37" s="44" t="str">
        <f>IF($AT37="○",COUNTIF($AT$17:$AT37,"○"),"")</f>
        <v/>
      </c>
      <c r="R37" s="54" t="str">
        <f>IF($AU37="○",COUNTIF($AU$17:$AU37,"○"),"")</f>
        <v/>
      </c>
      <c r="S37" s="73" t="str">
        <f>IF($AT37="○",COUNTIF($AT$17:$AT37,"○"),"")</f>
        <v/>
      </c>
      <c r="T37" s="74" t="str">
        <f>IF($AU37="○",COUNTIF($AU$17:$AU37,"○"),"")</f>
        <v/>
      </c>
      <c r="U37" s="10"/>
      <c r="V37" s="14">
        <v>21</v>
      </c>
      <c r="W37" s="120" t="str">
        <f>IF('申込一覧表（女子）'!$B$37=0,"",('申込一覧表（女子）'!$B$37))</f>
        <v/>
      </c>
      <c r="X37" s="120" t="str">
        <f>IF('申込一覧表（女子）'!C37=0,"",('申込一覧表（女子）'!C37))</f>
        <v/>
      </c>
      <c r="Y37" s="120" t="str">
        <f>IF('申込一覧表（女子）'!D37=0,"",('申込一覧表（女子）'!D37))</f>
        <v/>
      </c>
      <c r="Z37" s="120" t="str">
        <f>IF('申込一覧表（女子）'!E37=0,"",('申込一覧表（女子）'!E37))</f>
        <v/>
      </c>
      <c r="AA37" s="120">
        <f t="shared" si="5"/>
        <v>0</v>
      </c>
      <c r="AB37" s="120" t="str">
        <f>IF('申込一覧表（女子）'!G37=0,"",('申込一覧表（女子）'!G37))</f>
        <v/>
      </c>
      <c r="AC37" s="120" t="str">
        <f>IF('申込一覧表（女子）'!H37=0,"",('申込一覧表（女子）'!H37))</f>
        <v/>
      </c>
      <c r="AD37" s="120" t="str">
        <f>IF('申込一覧表（女子）'!I37=0,"",('申込一覧表（女子）'!I37))</f>
        <v/>
      </c>
      <c r="AE37" s="120" t="str">
        <f>IF('申込一覧表（女子）'!J37=0,"",('申込一覧表（女子）'!J37))</f>
        <v/>
      </c>
      <c r="AF37" s="120" t="str">
        <f>IF('申込一覧表（女子）'!K37=0,"",('申込一覧表（女子）'!K37))</f>
        <v/>
      </c>
      <c r="AG37" s="120" t="str">
        <f>IF('申込一覧表（女子）'!L37=0,"",('申込一覧表（女子）'!L37))</f>
        <v/>
      </c>
      <c r="AH37" s="120" t="str">
        <f>IF('申込一覧表（女子）'!M37=0,"",('申込一覧表（女子）'!M37))</f>
        <v/>
      </c>
      <c r="AI37" s="120" t="str">
        <f>IF('申込一覧表（女子）'!N37=0,"",('申込一覧表（女子）'!N37))</f>
        <v/>
      </c>
      <c r="AJ37" s="120" t="str">
        <f>IF('申込一覧表（女子）'!O37=0,"",('申込一覧表（女子）'!O37))</f>
        <v/>
      </c>
      <c r="AK37" s="120" t="str">
        <f>IF('申込一覧表（女子）'!P37=0,"",('申込一覧表（女子）'!P37))</f>
        <v/>
      </c>
      <c r="AL37" s="120" t="str">
        <f>IF('申込一覧表（女子）'!Q37=0,"",('申込一覧表（女子）'!Q37))</f>
        <v/>
      </c>
      <c r="AM37" s="120" t="str">
        <f>IF('申込一覧表（女子）'!R37=0,"",('申込一覧表（女子）'!R37))</f>
        <v/>
      </c>
      <c r="AN37" s="120" t="str">
        <f>IF('申込一覧表（女子）'!S37=0,"",('申込一覧表（女子）'!S37))</f>
        <v/>
      </c>
      <c r="AO37" s="120" t="str">
        <f>IF('申込一覧表（女子）'!T37=0,"",('申込一覧表（女子）'!T37))</f>
        <v/>
      </c>
      <c r="AP37" s="120" t="str">
        <f>IF('申込一覧表（女子）'!U37=0,"",('申込一覧表（女子）'!U37))</f>
        <v/>
      </c>
      <c r="AQ37" s="120" t="str">
        <f>IF('申込一覧表（女子）'!V37=0,"",('申込一覧表（女子）'!V37))</f>
        <v/>
      </c>
      <c r="AR37" s="120" t="str">
        <f>IF('申込一覧表（女子）'!W37=0,"",('申込一覧表（女子）'!W37))</f>
        <v/>
      </c>
      <c r="AS37" s="120" t="str">
        <f>IF('申込一覧表（女子）'!X37=0,"",('申込一覧表（女子）'!X37))</f>
        <v/>
      </c>
      <c r="AT37" s="120" t="str">
        <f>IF('申込一覧表（女子）'!Y37=0,"",('申込一覧表（女子）'!Y37))</f>
        <v/>
      </c>
      <c r="AU37" s="120" t="str">
        <f>IF('申込一覧表（女子）'!Z37=0,"",('申込一覧表（女子）'!Z37))</f>
        <v/>
      </c>
      <c r="AV37" s="204"/>
      <c r="AW37" s="205"/>
      <c r="AX37" s="212"/>
      <c r="AY37" s="41" t="str">
        <f t="shared" si="2"/>
        <v/>
      </c>
      <c r="AZ37" s="6" t="str">
        <f t="shared" si="2"/>
        <v/>
      </c>
      <c r="BA37" s="6" t="str">
        <f t="shared" si="2"/>
        <v/>
      </c>
      <c r="BB37" s="6" t="str">
        <f t="shared" si="2"/>
        <v/>
      </c>
      <c r="BC37" s="44" t="str">
        <f>IF($AN37="○",COUNTIF($AN$17:$AN37,"○"),"")</f>
        <v/>
      </c>
      <c r="BD37" s="44" t="str">
        <f>IF($AO37="○",COUNTIF($AO$17:$AO37,"○"),"")</f>
        <v/>
      </c>
      <c r="BE37" s="44" t="str">
        <f>IF($AP37="○",COUNTIF($AP$17:$AP37,"○"),"")</f>
        <v/>
      </c>
      <c r="BF37" s="44" t="str">
        <f>IF($AQ37="○",COUNTIF($AQ$17:$AQ37,"○"),"")</f>
        <v/>
      </c>
      <c r="BG37" s="73" t="str">
        <f>IF($AT37="○",COUNTIF($AT$17:$AT37,"○"),"")</f>
        <v/>
      </c>
      <c r="BH37" s="74" t="str">
        <f>IF($AU37="○",COUNTIF($AU$17:$AU37,"○"),"")</f>
        <v/>
      </c>
      <c r="BI37" s="41" t="str">
        <f t="shared" si="3"/>
        <v/>
      </c>
      <c r="BJ37" s="6" t="str">
        <f t="shared" si="3"/>
        <v/>
      </c>
      <c r="BK37" s="6" t="str">
        <f t="shared" si="3"/>
        <v/>
      </c>
      <c r="BL37" s="6" t="str">
        <f t="shared" si="3"/>
        <v/>
      </c>
      <c r="BM37" s="44" t="str">
        <f>IF($AR37="○",COUNTIF($AR$17:$AR37,"○"),"")</f>
        <v/>
      </c>
      <c r="BN37" s="44" t="str">
        <f>IF($AS37="○",COUNTIF($AS$17:$AS37,"○"),"")</f>
        <v/>
      </c>
      <c r="BO37" s="44" t="str">
        <f>IF($AT37="○",COUNTIF($AT$17:$AT37,"○"),"")</f>
        <v/>
      </c>
      <c r="BP37" s="54" t="str">
        <f>IF($AU37="○",COUNTIF($AU$17:$AU37,"○"),"")</f>
        <v/>
      </c>
      <c r="BQ37" s="73" t="str">
        <f>IF($AT37="○",COUNTIF($AT$17:$AT37,"○"),"")</f>
        <v/>
      </c>
      <c r="BR37" s="74" t="str">
        <f>IF($AU37="○",COUNTIF($AU$17:$AU37,"○"),"")</f>
        <v/>
      </c>
      <c r="BS37" s="4"/>
      <c r="BT37" s="10">
        <v>6</v>
      </c>
      <c r="BU37" s="25" t="str">
        <f>IFERROR(VLOOKUP(6,$C$17:$AA$56,21,FALSE),"")</f>
        <v/>
      </c>
      <c r="BV37" s="25" t="str">
        <f>IFERROR(VLOOKUP(6,$C$17:$AA$56,22,FALSE),"")</f>
        <v/>
      </c>
      <c r="BW37" s="25" t="str">
        <f>IFERROR(VLOOKUP(6,$C$17:$AA$56,24,FALSE),"")</f>
        <v/>
      </c>
      <c r="BX37" s="221">
        <f t="shared" si="9"/>
        <v>0</v>
      </c>
      <c r="BY37" s="18"/>
      <c r="BZ37" s="10"/>
      <c r="CA37" s="10"/>
      <c r="CB37" s="10"/>
      <c r="CC37" s="10">
        <v>6</v>
      </c>
      <c r="CD37" s="25" t="str">
        <f>IFERROR(VLOOKUP(6,$Q$17:$AA$56,7,FALSE),"")</f>
        <v/>
      </c>
      <c r="CE37" s="25" t="str">
        <f>IFERROR(VLOOKUP(6,$Q$17:$AA$56,8,FALSE),"")</f>
        <v/>
      </c>
      <c r="CF37" s="25" t="str">
        <f>IFERROR(VLOOKUP(6,$Q$17:$AA$56,10,FALSE),"")</f>
        <v/>
      </c>
      <c r="CG37" s="222">
        <f t="shared" si="10"/>
        <v>0</v>
      </c>
    </row>
    <row r="38" spans="1:85" ht="21.95" customHeight="1" thickTop="1" thickBot="1" x14ac:dyDescent="0.2">
      <c r="A38" s="41" t="str">
        <f t="shared" si="0"/>
        <v/>
      </c>
      <c r="B38" s="6" t="str">
        <f t="shared" si="0"/>
        <v/>
      </c>
      <c r="C38" s="6" t="str">
        <f t="shared" si="0"/>
        <v/>
      </c>
      <c r="D38" s="6" t="str">
        <f t="shared" si="0"/>
        <v/>
      </c>
      <c r="E38" s="44" t="str">
        <f>IF($AN38="○",COUNTIF($AN$17:$AN38,"○"),"")</f>
        <v/>
      </c>
      <c r="F38" s="44" t="str">
        <f>IF($AO38="○",COUNTIF($AO$17:$AO38,"○"),"")</f>
        <v/>
      </c>
      <c r="G38" s="44" t="str">
        <f>IF($AP38="○",COUNTIF($AP$17:$AP38,"○"),"")</f>
        <v/>
      </c>
      <c r="H38" s="44" t="str">
        <f>IF($AQ38="○",COUNTIF($AQ$17:$AQ38,"○"),"")</f>
        <v/>
      </c>
      <c r="I38" s="73" t="str">
        <f>IF($AT38="○",COUNTIF($AT$17:$AT38,"○"),"")</f>
        <v/>
      </c>
      <c r="J38" s="74" t="str">
        <f>IF($AU38="○",COUNTIF($AU$17:$AU38,"○"),"")</f>
        <v/>
      </c>
      <c r="K38" s="41" t="str">
        <f t="shared" si="1"/>
        <v/>
      </c>
      <c r="L38" s="6" t="str">
        <f t="shared" si="1"/>
        <v/>
      </c>
      <c r="M38" s="6" t="str">
        <f t="shared" si="1"/>
        <v/>
      </c>
      <c r="N38" s="6" t="str">
        <f t="shared" si="1"/>
        <v/>
      </c>
      <c r="O38" s="44" t="str">
        <f>IF($AR38="○",COUNTIF($AR$17:$AR38,"○"),"")</f>
        <v/>
      </c>
      <c r="P38" s="44" t="str">
        <f>IF($AS38="○",COUNTIF($AS$17:$AS38,"○"),"")</f>
        <v/>
      </c>
      <c r="Q38" s="44" t="str">
        <f>IF($AT38="○",COUNTIF($AT$17:$AT38,"○"),"")</f>
        <v/>
      </c>
      <c r="R38" s="54" t="str">
        <f>IF($AU38="○",COUNTIF($AU$17:$AU38,"○"),"")</f>
        <v/>
      </c>
      <c r="S38" s="73" t="str">
        <f>IF($AT38="○",COUNTIF($AT$17:$AT38,"○"),"")</f>
        <v/>
      </c>
      <c r="T38" s="74" t="str">
        <f>IF($AU38="○",COUNTIF($AU$17:$AU38,"○"),"")</f>
        <v/>
      </c>
      <c r="U38" s="10"/>
      <c r="V38" s="14">
        <v>22</v>
      </c>
      <c r="W38" s="120" t="str">
        <f>IF('申込一覧表（女子）'!$B$38=0,"",('申込一覧表（女子）'!$B$38))</f>
        <v/>
      </c>
      <c r="X38" s="120" t="str">
        <f>IF('申込一覧表（女子）'!C38=0,"",('申込一覧表（女子）'!C38))</f>
        <v/>
      </c>
      <c r="Y38" s="120" t="str">
        <f>IF('申込一覧表（女子）'!D38=0,"",('申込一覧表（女子）'!D38))</f>
        <v/>
      </c>
      <c r="Z38" s="120" t="str">
        <f>IF('申込一覧表（女子）'!E38=0,"",('申込一覧表（女子）'!E38))</f>
        <v/>
      </c>
      <c r="AA38" s="120">
        <f t="shared" si="5"/>
        <v>0</v>
      </c>
      <c r="AB38" s="120" t="str">
        <f>IF('申込一覧表（女子）'!G38=0,"",('申込一覧表（女子）'!G38))</f>
        <v/>
      </c>
      <c r="AC38" s="120" t="str">
        <f>IF('申込一覧表（女子）'!H38=0,"",('申込一覧表（女子）'!H38))</f>
        <v/>
      </c>
      <c r="AD38" s="120" t="str">
        <f>IF('申込一覧表（女子）'!I38=0,"",('申込一覧表（女子）'!I38))</f>
        <v/>
      </c>
      <c r="AE38" s="120" t="str">
        <f>IF('申込一覧表（女子）'!J38=0,"",('申込一覧表（女子）'!J38))</f>
        <v/>
      </c>
      <c r="AF38" s="120" t="str">
        <f>IF('申込一覧表（女子）'!K38=0,"",('申込一覧表（女子）'!K38))</f>
        <v/>
      </c>
      <c r="AG38" s="120" t="str">
        <f>IF('申込一覧表（女子）'!L38=0,"",('申込一覧表（女子）'!L38))</f>
        <v/>
      </c>
      <c r="AH38" s="120" t="str">
        <f>IF('申込一覧表（女子）'!M38=0,"",('申込一覧表（女子）'!M38))</f>
        <v/>
      </c>
      <c r="AI38" s="120" t="str">
        <f>IF('申込一覧表（女子）'!N38=0,"",('申込一覧表（女子）'!N38))</f>
        <v/>
      </c>
      <c r="AJ38" s="120" t="str">
        <f>IF('申込一覧表（女子）'!O38=0,"",('申込一覧表（女子）'!O38))</f>
        <v/>
      </c>
      <c r="AK38" s="120" t="str">
        <f>IF('申込一覧表（女子）'!P38=0,"",('申込一覧表（女子）'!P38))</f>
        <v/>
      </c>
      <c r="AL38" s="120" t="str">
        <f>IF('申込一覧表（女子）'!Q38=0,"",('申込一覧表（女子）'!Q38))</f>
        <v/>
      </c>
      <c r="AM38" s="120" t="str">
        <f>IF('申込一覧表（女子）'!R38=0,"",('申込一覧表（女子）'!R38))</f>
        <v/>
      </c>
      <c r="AN38" s="120" t="str">
        <f>IF('申込一覧表（女子）'!S38=0,"",('申込一覧表（女子）'!S38))</f>
        <v/>
      </c>
      <c r="AO38" s="120" t="str">
        <f>IF('申込一覧表（女子）'!T38=0,"",('申込一覧表（女子）'!T38))</f>
        <v/>
      </c>
      <c r="AP38" s="120" t="str">
        <f>IF('申込一覧表（女子）'!U38=0,"",('申込一覧表（女子）'!U38))</f>
        <v/>
      </c>
      <c r="AQ38" s="120" t="str">
        <f>IF('申込一覧表（女子）'!V38=0,"",('申込一覧表（女子）'!V38))</f>
        <v/>
      </c>
      <c r="AR38" s="120" t="str">
        <f>IF('申込一覧表（女子）'!W38=0,"",('申込一覧表（女子）'!W38))</f>
        <v/>
      </c>
      <c r="AS38" s="120" t="str">
        <f>IF('申込一覧表（女子）'!X38=0,"",('申込一覧表（女子）'!X38))</f>
        <v/>
      </c>
      <c r="AT38" s="120" t="str">
        <f>IF('申込一覧表（女子）'!Y38=0,"",('申込一覧表（女子）'!Y38))</f>
        <v/>
      </c>
      <c r="AU38" s="120" t="str">
        <f>IF('申込一覧表（女子）'!Z38=0,"",('申込一覧表（女子）'!Z38))</f>
        <v/>
      </c>
      <c r="AV38" s="204"/>
      <c r="AW38" s="205"/>
      <c r="AX38" s="212"/>
      <c r="AY38" s="41" t="str">
        <f t="shared" si="2"/>
        <v/>
      </c>
      <c r="AZ38" s="6" t="str">
        <f t="shared" si="2"/>
        <v/>
      </c>
      <c r="BA38" s="6" t="str">
        <f t="shared" si="2"/>
        <v/>
      </c>
      <c r="BB38" s="6" t="str">
        <f t="shared" si="2"/>
        <v/>
      </c>
      <c r="BC38" s="44" t="str">
        <f>IF($AN38="○",COUNTIF($AN$17:$AN38,"○"),"")</f>
        <v/>
      </c>
      <c r="BD38" s="44" t="str">
        <f>IF($AO38="○",COUNTIF($AO$17:$AO38,"○"),"")</f>
        <v/>
      </c>
      <c r="BE38" s="44" t="str">
        <f>IF($AP38="○",COUNTIF($AP$17:$AP38,"○"),"")</f>
        <v/>
      </c>
      <c r="BF38" s="44" t="str">
        <f>IF($AQ38="○",COUNTIF($AQ$17:$AQ38,"○"),"")</f>
        <v/>
      </c>
      <c r="BG38" s="73" t="str">
        <f>IF($AT38="○",COUNTIF($AT$17:$AT38,"○"),"")</f>
        <v/>
      </c>
      <c r="BH38" s="74" t="str">
        <f>IF($AU38="○",COUNTIF($AU$17:$AU38,"○"),"")</f>
        <v/>
      </c>
      <c r="BI38" s="41" t="str">
        <f t="shared" si="3"/>
        <v/>
      </c>
      <c r="BJ38" s="6" t="str">
        <f t="shared" si="3"/>
        <v/>
      </c>
      <c r="BK38" s="6" t="str">
        <f t="shared" si="3"/>
        <v/>
      </c>
      <c r="BL38" s="6" t="str">
        <f t="shared" si="3"/>
        <v/>
      </c>
      <c r="BM38" s="44" t="str">
        <f>IF($AR38="○",COUNTIF($AR$17:$AR38,"○"),"")</f>
        <v/>
      </c>
      <c r="BN38" s="44" t="str">
        <f>IF($AS38="○",COUNTIF($AS$17:$AS38,"○"),"")</f>
        <v/>
      </c>
      <c r="BO38" s="44" t="str">
        <f>IF($AT38="○",COUNTIF($AT$17:$AT38,"○"),"")</f>
        <v/>
      </c>
      <c r="BP38" s="54" t="str">
        <f>IF($AU38="○",COUNTIF($AU$17:$AU38,"○"),"")</f>
        <v/>
      </c>
      <c r="BQ38" s="73" t="str">
        <f>IF($AT38="○",COUNTIF($AT$17:$AT38,"○"),"")</f>
        <v/>
      </c>
      <c r="BR38" s="74" t="str">
        <f>IF($AU38="○",COUNTIF($AU$17:$AU38,"○"),"")</f>
        <v/>
      </c>
      <c r="BS38" s="4"/>
      <c r="BT38" s="10"/>
      <c r="BU38" s="10" t="str">
        <f>$AE$4&amp;AQ14</f>
        <v>0Ｄ</v>
      </c>
      <c r="BV38" s="24">
        <f>AQ16</f>
        <v>0</v>
      </c>
      <c r="BW38" s="10"/>
      <c r="BX38" s="221">
        <f>$BV$38</f>
        <v>0</v>
      </c>
      <c r="BY38" s="18"/>
      <c r="BZ38" s="10"/>
      <c r="CA38" s="10"/>
      <c r="CB38" s="10"/>
      <c r="CC38" s="10"/>
      <c r="CD38" s="10" t="str">
        <f>$AE$4&amp;$AU$14</f>
        <v>0※Ｄ</v>
      </c>
      <c r="CE38" s="24">
        <f>$AU$16</f>
        <v>0</v>
      </c>
      <c r="CF38" s="10"/>
      <c r="CG38" s="222">
        <f>$CE$38</f>
        <v>0</v>
      </c>
    </row>
    <row r="39" spans="1:85" ht="21.95" customHeight="1" thickTop="1" thickBot="1" x14ac:dyDescent="0.2">
      <c r="A39" s="41" t="str">
        <f t="shared" si="0"/>
        <v/>
      </c>
      <c r="B39" s="6" t="str">
        <f t="shared" si="0"/>
        <v/>
      </c>
      <c r="C39" s="6" t="str">
        <f t="shared" si="0"/>
        <v/>
      </c>
      <c r="D39" s="6" t="str">
        <f t="shared" si="0"/>
        <v/>
      </c>
      <c r="E39" s="44" t="str">
        <f>IF($AN39="○",COUNTIF($AN$17:$AN39,"○"),"")</f>
        <v/>
      </c>
      <c r="F39" s="44" t="str">
        <f>IF($AO39="○",COUNTIF($AO$17:$AO39,"○"),"")</f>
        <v/>
      </c>
      <c r="G39" s="44" t="str">
        <f>IF($AP39="○",COUNTIF($AP$17:$AP39,"○"),"")</f>
        <v/>
      </c>
      <c r="H39" s="44" t="str">
        <f>IF($AQ39="○",COUNTIF($AQ$17:$AQ39,"○"),"")</f>
        <v/>
      </c>
      <c r="I39" s="73" t="str">
        <f>IF($AT39="○",COUNTIF($AT$17:$AT39,"○"),"")</f>
        <v/>
      </c>
      <c r="J39" s="74" t="str">
        <f>IF($AU39="○",COUNTIF($AU$17:$AU39,"○"),"")</f>
        <v/>
      </c>
      <c r="K39" s="41" t="str">
        <f t="shared" si="1"/>
        <v/>
      </c>
      <c r="L39" s="6" t="str">
        <f t="shared" si="1"/>
        <v/>
      </c>
      <c r="M39" s="6" t="str">
        <f t="shared" si="1"/>
        <v/>
      </c>
      <c r="N39" s="6" t="str">
        <f t="shared" si="1"/>
        <v/>
      </c>
      <c r="O39" s="44" t="str">
        <f>IF($AR39="○",COUNTIF($AR$17:$AR39,"○"),"")</f>
        <v/>
      </c>
      <c r="P39" s="44" t="str">
        <f>IF($AS39="○",COUNTIF($AS$17:$AS39,"○"),"")</f>
        <v/>
      </c>
      <c r="Q39" s="44" t="str">
        <f>IF($AT39="○",COUNTIF($AT$17:$AT39,"○"),"")</f>
        <v/>
      </c>
      <c r="R39" s="54" t="str">
        <f>IF($AU39="○",COUNTIF($AU$17:$AU39,"○"),"")</f>
        <v/>
      </c>
      <c r="S39" s="73" t="str">
        <f>IF($AT39="○",COUNTIF($AT$17:$AT39,"○"),"")</f>
        <v/>
      </c>
      <c r="T39" s="74" t="str">
        <f>IF($AU39="○",COUNTIF($AU$17:$AU39,"○"),"")</f>
        <v/>
      </c>
      <c r="U39" s="10"/>
      <c r="V39" s="14">
        <v>23</v>
      </c>
      <c r="W39" s="120" t="str">
        <f>IF('申込一覧表（女子）'!$B$39=0,"",('申込一覧表（女子）'!$B$39))</f>
        <v/>
      </c>
      <c r="X39" s="120" t="str">
        <f>IF('申込一覧表（女子）'!C39=0,"",('申込一覧表（女子）'!C39))</f>
        <v/>
      </c>
      <c r="Y39" s="120" t="str">
        <f>IF('申込一覧表（女子）'!D39=0,"",('申込一覧表（女子）'!D39))</f>
        <v/>
      </c>
      <c r="Z39" s="120" t="str">
        <f>IF('申込一覧表（女子）'!E39=0,"",('申込一覧表（女子）'!E39))</f>
        <v/>
      </c>
      <c r="AA39" s="120">
        <f t="shared" si="5"/>
        <v>0</v>
      </c>
      <c r="AB39" s="120" t="str">
        <f>IF('申込一覧表（女子）'!G39=0,"",('申込一覧表（女子）'!G39))</f>
        <v/>
      </c>
      <c r="AC39" s="120" t="str">
        <f>IF('申込一覧表（女子）'!H39=0,"",('申込一覧表（女子）'!H39))</f>
        <v/>
      </c>
      <c r="AD39" s="120" t="str">
        <f>IF('申込一覧表（女子）'!I39=0,"",('申込一覧表（女子）'!I39))</f>
        <v/>
      </c>
      <c r="AE39" s="120" t="str">
        <f>IF('申込一覧表（女子）'!J39=0,"",('申込一覧表（女子）'!J39))</f>
        <v/>
      </c>
      <c r="AF39" s="120" t="str">
        <f>IF('申込一覧表（女子）'!K39=0,"",('申込一覧表（女子）'!K39))</f>
        <v/>
      </c>
      <c r="AG39" s="120" t="str">
        <f>IF('申込一覧表（女子）'!L39=0,"",('申込一覧表（女子）'!L39))</f>
        <v/>
      </c>
      <c r="AH39" s="120" t="str">
        <f>IF('申込一覧表（女子）'!M39=0,"",('申込一覧表（女子）'!M39))</f>
        <v/>
      </c>
      <c r="AI39" s="120" t="str">
        <f>IF('申込一覧表（女子）'!N39=0,"",('申込一覧表（女子）'!N39))</f>
        <v/>
      </c>
      <c r="AJ39" s="120" t="str">
        <f>IF('申込一覧表（女子）'!O39=0,"",('申込一覧表（女子）'!O39))</f>
        <v/>
      </c>
      <c r="AK39" s="120" t="str">
        <f>IF('申込一覧表（女子）'!P39=0,"",('申込一覧表（女子）'!P39))</f>
        <v/>
      </c>
      <c r="AL39" s="120" t="str">
        <f>IF('申込一覧表（女子）'!Q39=0,"",('申込一覧表（女子）'!Q39))</f>
        <v/>
      </c>
      <c r="AM39" s="120" t="str">
        <f>IF('申込一覧表（女子）'!R39=0,"",('申込一覧表（女子）'!R39))</f>
        <v/>
      </c>
      <c r="AN39" s="120" t="str">
        <f>IF('申込一覧表（女子）'!S39=0,"",('申込一覧表（女子）'!S39))</f>
        <v/>
      </c>
      <c r="AO39" s="120" t="str">
        <f>IF('申込一覧表（女子）'!T39=0,"",('申込一覧表（女子）'!T39))</f>
        <v/>
      </c>
      <c r="AP39" s="120" t="str">
        <f>IF('申込一覧表（女子）'!U39=0,"",('申込一覧表（女子）'!U39))</f>
        <v/>
      </c>
      <c r="AQ39" s="120" t="str">
        <f>IF('申込一覧表（女子）'!V39=0,"",('申込一覧表（女子）'!V39))</f>
        <v/>
      </c>
      <c r="AR39" s="120" t="str">
        <f>IF('申込一覧表（女子）'!W39=0,"",('申込一覧表（女子）'!W39))</f>
        <v/>
      </c>
      <c r="AS39" s="120" t="str">
        <f>IF('申込一覧表（女子）'!X39=0,"",('申込一覧表（女子）'!X39))</f>
        <v/>
      </c>
      <c r="AT39" s="120" t="str">
        <f>IF('申込一覧表（女子）'!Y39=0,"",('申込一覧表（女子）'!Y39))</f>
        <v/>
      </c>
      <c r="AU39" s="120" t="str">
        <f>IF('申込一覧表（女子）'!Z39=0,"",('申込一覧表（女子）'!Z39))</f>
        <v/>
      </c>
      <c r="AV39" s="204"/>
      <c r="AW39" s="205"/>
      <c r="AX39" s="212"/>
      <c r="AY39" s="41" t="str">
        <f t="shared" si="2"/>
        <v/>
      </c>
      <c r="AZ39" s="6" t="str">
        <f t="shared" si="2"/>
        <v/>
      </c>
      <c r="BA39" s="6" t="str">
        <f t="shared" si="2"/>
        <v/>
      </c>
      <c r="BB39" s="6" t="str">
        <f t="shared" si="2"/>
        <v/>
      </c>
      <c r="BC39" s="44" t="str">
        <f>IF($AN39="○",COUNTIF($AN$17:$AN39,"○"),"")</f>
        <v/>
      </c>
      <c r="BD39" s="44" t="str">
        <f>IF($AO39="○",COUNTIF($AO$17:$AO39,"○"),"")</f>
        <v/>
      </c>
      <c r="BE39" s="44" t="str">
        <f>IF($AP39="○",COUNTIF($AP$17:$AP39,"○"),"")</f>
        <v/>
      </c>
      <c r="BF39" s="44" t="str">
        <f>IF($AQ39="○",COUNTIF($AQ$17:$AQ39,"○"),"")</f>
        <v/>
      </c>
      <c r="BG39" s="73" t="str">
        <f>IF($AT39="○",COUNTIF($AT$17:$AT39,"○"),"")</f>
        <v/>
      </c>
      <c r="BH39" s="74" t="str">
        <f>IF($AU39="○",COUNTIF($AU$17:$AU39,"○"),"")</f>
        <v/>
      </c>
      <c r="BI39" s="41" t="str">
        <f t="shared" si="3"/>
        <v/>
      </c>
      <c r="BJ39" s="6" t="str">
        <f t="shared" si="3"/>
        <v/>
      </c>
      <c r="BK39" s="6" t="str">
        <f t="shared" si="3"/>
        <v/>
      </c>
      <c r="BL39" s="6" t="str">
        <f t="shared" si="3"/>
        <v/>
      </c>
      <c r="BM39" s="44" t="str">
        <f>IF($AR39="○",COUNTIF($AR$17:$AR39,"○"),"")</f>
        <v/>
      </c>
      <c r="BN39" s="44" t="str">
        <f>IF($AS39="○",COUNTIF($AS$17:$AS39,"○"),"")</f>
        <v/>
      </c>
      <c r="BO39" s="44" t="str">
        <f>IF($AT39="○",COUNTIF($AT$17:$AT39,"○"),"")</f>
        <v/>
      </c>
      <c r="BP39" s="54" t="str">
        <f>IF($AU39="○",COUNTIF($AU$17:$AU39,"○"),"")</f>
        <v/>
      </c>
      <c r="BQ39" s="73" t="str">
        <f>IF($AT39="○",COUNTIF($AT$17:$AT39,"○"),"")</f>
        <v/>
      </c>
      <c r="BR39" s="74" t="str">
        <f>IF($AU39="○",COUNTIF($AU$17:$AU39,"○"),"")</f>
        <v/>
      </c>
      <c r="BS39" s="4"/>
      <c r="BT39" s="10">
        <v>1</v>
      </c>
      <c r="BU39" s="25" t="str">
        <f>IFERROR(VLOOKUP(1,$D$17:$AA$56,20,FALSE),"")</f>
        <v/>
      </c>
      <c r="BV39" s="25" t="str">
        <f>IFERROR(VLOOKUP(1,$D$17:$AA$56,21,FALSE),"")</f>
        <v/>
      </c>
      <c r="BW39" s="25" t="str">
        <f>IFERROR(VLOOKUP(1,$D$17:$AA$56,23,FALSE),"")</f>
        <v/>
      </c>
      <c r="BX39" s="221">
        <f t="shared" ref="BX39:BX44" si="11">$BV$38</f>
        <v>0</v>
      </c>
      <c r="BY39" s="18"/>
      <c r="BZ39" s="10"/>
      <c r="CA39" s="10"/>
      <c r="CB39" s="10"/>
      <c r="CC39" s="10">
        <v>1</v>
      </c>
      <c r="CD39" s="25" t="str">
        <f>IFERROR(VLOOKUP(1,$R$17:$AA$56,6,FALSE),"")</f>
        <v/>
      </c>
      <c r="CE39" s="25" t="str">
        <f>IFERROR(VLOOKUP(1,$R$17:$AA$56,7,FALSE),"")</f>
        <v/>
      </c>
      <c r="CF39" s="25" t="str">
        <f>IFERROR(VLOOKUP(1,$R$17:$AA$56,9,FALSE),"")</f>
        <v/>
      </c>
      <c r="CG39" s="222">
        <f t="shared" ref="CG39:CG44" si="12">$CE$38</f>
        <v>0</v>
      </c>
    </row>
    <row r="40" spans="1:85" ht="21.95" customHeight="1" thickTop="1" thickBot="1" x14ac:dyDescent="0.2">
      <c r="A40" s="41" t="str">
        <f t="shared" si="0"/>
        <v/>
      </c>
      <c r="B40" s="6" t="str">
        <f t="shared" si="0"/>
        <v/>
      </c>
      <c r="C40" s="6" t="str">
        <f t="shared" si="0"/>
        <v/>
      </c>
      <c r="D40" s="6" t="str">
        <f t="shared" si="0"/>
        <v/>
      </c>
      <c r="E40" s="44" t="str">
        <f>IF($AN40="○",COUNTIF($AN$17:$AN40,"○"),"")</f>
        <v/>
      </c>
      <c r="F40" s="44" t="str">
        <f>IF($AO40="○",COUNTIF($AO$17:$AO40,"○"),"")</f>
        <v/>
      </c>
      <c r="G40" s="44" t="str">
        <f>IF($AP40="○",COUNTIF($AP$17:$AP40,"○"),"")</f>
        <v/>
      </c>
      <c r="H40" s="44" t="str">
        <f>IF($AQ40="○",COUNTIF($AQ$17:$AQ40,"○"),"")</f>
        <v/>
      </c>
      <c r="I40" s="73" t="str">
        <f>IF($AT40="○",COUNTIF($AT$17:$AT40,"○"),"")</f>
        <v/>
      </c>
      <c r="J40" s="74" t="str">
        <f>IF($AU40="○",COUNTIF($AU$17:$AU40,"○"),"")</f>
        <v/>
      </c>
      <c r="K40" s="41" t="str">
        <f t="shared" si="1"/>
        <v/>
      </c>
      <c r="L40" s="6" t="str">
        <f t="shared" si="1"/>
        <v/>
      </c>
      <c r="M40" s="6" t="str">
        <f t="shared" si="1"/>
        <v/>
      </c>
      <c r="N40" s="6" t="str">
        <f t="shared" si="1"/>
        <v/>
      </c>
      <c r="O40" s="44" t="str">
        <f>IF($AR40="○",COUNTIF($AR$17:$AR40,"○"),"")</f>
        <v/>
      </c>
      <c r="P40" s="44" t="str">
        <f>IF($AS40="○",COUNTIF($AS$17:$AS40,"○"),"")</f>
        <v/>
      </c>
      <c r="Q40" s="44" t="str">
        <f>IF($AT40="○",COUNTIF($AT$17:$AT40,"○"),"")</f>
        <v/>
      </c>
      <c r="R40" s="54" t="str">
        <f>IF($AU40="○",COUNTIF($AU$17:$AU40,"○"),"")</f>
        <v/>
      </c>
      <c r="S40" s="73" t="str">
        <f>IF($AT40="○",COUNTIF($AT$17:$AT40,"○"),"")</f>
        <v/>
      </c>
      <c r="T40" s="74" t="str">
        <f>IF($AU40="○",COUNTIF($AU$17:$AU40,"○"),"")</f>
        <v/>
      </c>
      <c r="U40" s="10"/>
      <c r="V40" s="14">
        <v>24</v>
      </c>
      <c r="W40" s="120" t="str">
        <f>IF('申込一覧表（女子）'!$B$40=0,"",('申込一覧表（女子）'!$B$40))</f>
        <v/>
      </c>
      <c r="X40" s="120" t="str">
        <f>IF('申込一覧表（女子）'!C40=0,"",('申込一覧表（女子）'!C40))</f>
        <v/>
      </c>
      <c r="Y40" s="120" t="str">
        <f>IF('申込一覧表（女子）'!D40=0,"",('申込一覧表（女子）'!D40))</f>
        <v/>
      </c>
      <c r="Z40" s="120" t="str">
        <f>IF('申込一覧表（女子）'!E40=0,"",('申込一覧表（女子）'!E40))</f>
        <v/>
      </c>
      <c r="AA40" s="120">
        <f t="shared" si="5"/>
        <v>0</v>
      </c>
      <c r="AB40" s="120" t="str">
        <f>IF('申込一覧表（女子）'!G40=0,"",('申込一覧表（女子）'!G40))</f>
        <v/>
      </c>
      <c r="AC40" s="120" t="str">
        <f>IF('申込一覧表（女子）'!H40=0,"",('申込一覧表（女子）'!H40))</f>
        <v/>
      </c>
      <c r="AD40" s="120" t="str">
        <f>IF('申込一覧表（女子）'!I40=0,"",('申込一覧表（女子）'!I40))</f>
        <v/>
      </c>
      <c r="AE40" s="120" t="str">
        <f>IF('申込一覧表（女子）'!J40=0,"",('申込一覧表（女子）'!J40))</f>
        <v/>
      </c>
      <c r="AF40" s="120" t="str">
        <f>IF('申込一覧表（女子）'!K40=0,"",('申込一覧表（女子）'!K40))</f>
        <v/>
      </c>
      <c r="AG40" s="120" t="str">
        <f>IF('申込一覧表（女子）'!L40=0,"",('申込一覧表（女子）'!L40))</f>
        <v/>
      </c>
      <c r="AH40" s="120" t="str">
        <f>IF('申込一覧表（女子）'!M40=0,"",('申込一覧表（女子）'!M40))</f>
        <v/>
      </c>
      <c r="AI40" s="120" t="str">
        <f>IF('申込一覧表（女子）'!N40=0,"",('申込一覧表（女子）'!N40))</f>
        <v/>
      </c>
      <c r="AJ40" s="120" t="str">
        <f>IF('申込一覧表（女子）'!O40=0,"",('申込一覧表（女子）'!O40))</f>
        <v/>
      </c>
      <c r="AK40" s="120" t="str">
        <f>IF('申込一覧表（女子）'!P40=0,"",('申込一覧表（女子）'!P40))</f>
        <v/>
      </c>
      <c r="AL40" s="120" t="str">
        <f>IF('申込一覧表（女子）'!Q40=0,"",('申込一覧表（女子）'!Q40))</f>
        <v/>
      </c>
      <c r="AM40" s="120" t="str">
        <f>IF('申込一覧表（女子）'!R40=0,"",('申込一覧表（女子）'!R40))</f>
        <v/>
      </c>
      <c r="AN40" s="120" t="str">
        <f>IF('申込一覧表（女子）'!S40=0,"",('申込一覧表（女子）'!S40))</f>
        <v/>
      </c>
      <c r="AO40" s="120" t="str">
        <f>IF('申込一覧表（女子）'!T40=0,"",('申込一覧表（女子）'!T40))</f>
        <v/>
      </c>
      <c r="AP40" s="120" t="str">
        <f>IF('申込一覧表（女子）'!U40=0,"",('申込一覧表（女子）'!U40))</f>
        <v/>
      </c>
      <c r="AQ40" s="120" t="str">
        <f>IF('申込一覧表（女子）'!V40=0,"",('申込一覧表（女子）'!V40))</f>
        <v/>
      </c>
      <c r="AR40" s="120" t="str">
        <f>IF('申込一覧表（女子）'!W40=0,"",('申込一覧表（女子）'!W40))</f>
        <v/>
      </c>
      <c r="AS40" s="120" t="str">
        <f>IF('申込一覧表（女子）'!X40=0,"",('申込一覧表（女子）'!X40))</f>
        <v/>
      </c>
      <c r="AT40" s="120" t="str">
        <f>IF('申込一覧表（女子）'!Y40=0,"",('申込一覧表（女子）'!Y40))</f>
        <v/>
      </c>
      <c r="AU40" s="120" t="str">
        <f>IF('申込一覧表（女子）'!Z40=0,"",('申込一覧表（女子）'!Z40))</f>
        <v/>
      </c>
      <c r="AV40" s="204"/>
      <c r="AW40" s="205"/>
      <c r="AX40" s="212"/>
      <c r="AY40" s="41" t="str">
        <f t="shared" si="2"/>
        <v/>
      </c>
      <c r="AZ40" s="6" t="str">
        <f t="shared" si="2"/>
        <v/>
      </c>
      <c r="BA40" s="6" t="str">
        <f t="shared" si="2"/>
        <v/>
      </c>
      <c r="BB40" s="6" t="str">
        <f t="shared" si="2"/>
        <v/>
      </c>
      <c r="BC40" s="44" t="str">
        <f>IF($AN40="○",COUNTIF($AN$17:$AN40,"○"),"")</f>
        <v/>
      </c>
      <c r="BD40" s="44" t="str">
        <f>IF($AO40="○",COUNTIF($AO$17:$AO40,"○"),"")</f>
        <v/>
      </c>
      <c r="BE40" s="44" t="str">
        <f>IF($AP40="○",COUNTIF($AP$17:$AP40,"○"),"")</f>
        <v/>
      </c>
      <c r="BF40" s="44" t="str">
        <f>IF($AQ40="○",COUNTIF($AQ$17:$AQ40,"○"),"")</f>
        <v/>
      </c>
      <c r="BG40" s="73" t="str">
        <f>IF($AT40="○",COUNTIF($AT$17:$AT40,"○"),"")</f>
        <v/>
      </c>
      <c r="BH40" s="74" t="str">
        <f>IF($AU40="○",COUNTIF($AU$17:$AU40,"○"),"")</f>
        <v/>
      </c>
      <c r="BI40" s="41" t="str">
        <f t="shared" si="3"/>
        <v/>
      </c>
      <c r="BJ40" s="6" t="str">
        <f t="shared" si="3"/>
        <v/>
      </c>
      <c r="BK40" s="6" t="str">
        <f t="shared" si="3"/>
        <v/>
      </c>
      <c r="BL40" s="6" t="str">
        <f t="shared" si="3"/>
        <v/>
      </c>
      <c r="BM40" s="44" t="str">
        <f>IF($AR40="○",COUNTIF($AR$17:$AR40,"○"),"")</f>
        <v/>
      </c>
      <c r="BN40" s="44" t="str">
        <f>IF($AS40="○",COUNTIF($AS$17:$AS40,"○"),"")</f>
        <v/>
      </c>
      <c r="BO40" s="44" t="str">
        <f>IF($AT40="○",COUNTIF($AT$17:$AT40,"○"),"")</f>
        <v/>
      </c>
      <c r="BP40" s="54" t="str">
        <f>IF($AU40="○",COUNTIF($AU$17:$AU40,"○"),"")</f>
        <v/>
      </c>
      <c r="BQ40" s="73" t="str">
        <f>IF($AT40="○",COUNTIF($AT$17:$AT40,"○"),"")</f>
        <v/>
      </c>
      <c r="BR40" s="74" t="str">
        <f>IF($AU40="○",COUNTIF($AU$17:$AU40,"○"),"")</f>
        <v/>
      </c>
      <c r="BS40" s="4"/>
      <c r="BT40" s="10">
        <v>2</v>
      </c>
      <c r="BU40" s="25" t="str">
        <f>IFERROR(VLOOKUP(2,$D$17:$AA$56,20,FALSE),"")</f>
        <v/>
      </c>
      <c r="BV40" s="25" t="str">
        <f>IFERROR(VLOOKUP(2,$D$17:$AA$56,21,FALSE),"")</f>
        <v/>
      </c>
      <c r="BW40" s="25" t="str">
        <f>IFERROR(VLOOKUP(2,$D$17:$AA$56,23,FALSE),"")</f>
        <v/>
      </c>
      <c r="BX40" s="221">
        <f t="shared" si="11"/>
        <v>0</v>
      </c>
      <c r="BY40" s="37"/>
      <c r="BZ40" s="10"/>
      <c r="CA40" s="10"/>
      <c r="CB40" s="10"/>
      <c r="CC40" s="10">
        <v>2</v>
      </c>
      <c r="CD40" s="25" t="str">
        <f>IFERROR(VLOOKUP(2,$R$17:$AA$56,6,FALSE),"")</f>
        <v/>
      </c>
      <c r="CE40" s="25" t="str">
        <f>IFERROR(VLOOKUP(2,$R$17:$AA$56,7,FALSE),"")</f>
        <v/>
      </c>
      <c r="CF40" s="25" t="str">
        <f>IFERROR(VLOOKUP(2,$R$17:$AA$56,9,FALSE),"")</f>
        <v/>
      </c>
      <c r="CG40" s="222">
        <f t="shared" si="12"/>
        <v>0</v>
      </c>
    </row>
    <row r="41" spans="1:85" ht="21.95" customHeight="1" thickTop="1" thickBot="1" x14ac:dyDescent="0.2">
      <c r="A41" s="41" t="str">
        <f t="shared" si="0"/>
        <v/>
      </c>
      <c r="B41" s="6" t="str">
        <f t="shared" si="0"/>
        <v/>
      </c>
      <c r="C41" s="6" t="str">
        <f t="shared" si="0"/>
        <v/>
      </c>
      <c r="D41" s="6" t="str">
        <f t="shared" si="0"/>
        <v/>
      </c>
      <c r="E41" s="44" t="str">
        <f>IF($AN41="○",COUNTIF($AN$17:$AN41,"○"),"")</f>
        <v/>
      </c>
      <c r="F41" s="44" t="str">
        <f>IF($AO41="○",COUNTIF($AO$17:$AO41,"○"),"")</f>
        <v/>
      </c>
      <c r="G41" s="44" t="str">
        <f>IF($AP41="○",COUNTIF($AP$17:$AP41,"○"),"")</f>
        <v/>
      </c>
      <c r="H41" s="44" t="str">
        <f>IF($AQ41="○",COUNTIF($AQ$17:$AQ41,"○"),"")</f>
        <v/>
      </c>
      <c r="I41" s="73" t="str">
        <f>IF($AT41="○",COUNTIF($AT$17:$AT41,"○"),"")</f>
        <v/>
      </c>
      <c r="J41" s="74" t="str">
        <f>IF($AU41="○",COUNTIF($AU$17:$AU41,"○"),"")</f>
        <v/>
      </c>
      <c r="K41" s="41" t="str">
        <f t="shared" si="1"/>
        <v/>
      </c>
      <c r="L41" s="6" t="str">
        <f t="shared" si="1"/>
        <v/>
      </c>
      <c r="M41" s="6" t="str">
        <f t="shared" si="1"/>
        <v/>
      </c>
      <c r="N41" s="6" t="str">
        <f t="shared" si="1"/>
        <v/>
      </c>
      <c r="O41" s="44" t="str">
        <f>IF($AR41="○",COUNTIF($AR$17:$AR41,"○"),"")</f>
        <v/>
      </c>
      <c r="P41" s="44" t="str">
        <f>IF($AS41="○",COUNTIF($AS$17:$AS41,"○"),"")</f>
        <v/>
      </c>
      <c r="Q41" s="44" t="str">
        <f>IF($AT41="○",COUNTIF($AT$17:$AT41,"○"),"")</f>
        <v/>
      </c>
      <c r="R41" s="54" t="str">
        <f>IF($AU41="○",COUNTIF($AU$17:$AU41,"○"),"")</f>
        <v/>
      </c>
      <c r="S41" s="73" t="str">
        <f>IF($AT41="○",COUNTIF($AT$17:$AT41,"○"),"")</f>
        <v/>
      </c>
      <c r="T41" s="74" t="str">
        <f>IF($AU41="○",COUNTIF($AU$17:$AU41,"○"),"")</f>
        <v/>
      </c>
      <c r="U41" s="10"/>
      <c r="V41" s="14">
        <v>25</v>
      </c>
      <c r="W41" s="120" t="str">
        <f>IF('申込一覧表（女子）'!$B$41=0,"",('申込一覧表（女子）'!$B$41))</f>
        <v/>
      </c>
      <c r="X41" s="120" t="str">
        <f>IF('申込一覧表（女子）'!C41=0,"",('申込一覧表（女子）'!C41))</f>
        <v/>
      </c>
      <c r="Y41" s="120" t="str">
        <f>IF('申込一覧表（女子）'!D41=0,"",('申込一覧表（女子）'!D41))</f>
        <v/>
      </c>
      <c r="Z41" s="120" t="str">
        <f>IF('申込一覧表（女子）'!E41=0,"",('申込一覧表（女子）'!E41))</f>
        <v/>
      </c>
      <c r="AA41" s="120">
        <f t="shared" si="5"/>
        <v>0</v>
      </c>
      <c r="AB41" s="120" t="str">
        <f>IF('申込一覧表（女子）'!G41=0,"",('申込一覧表（女子）'!G41))</f>
        <v/>
      </c>
      <c r="AC41" s="120" t="str">
        <f>IF('申込一覧表（女子）'!H41=0,"",('申込一覧表（女子）'!H41))</f>
        <v/>
      </c>
      <c r="AD41" s="120" t="str">
        <f>IF('申込一覧表（女子）'!I41=0,"",('申込一覧表（女子）'!I41))</f>
        <v/>
      </c>
      <c r="AE41" s="120" t="str">
        <f>IF('申込一覧表（女子）'!J41=0,"",('申込一覧表（女子）'!J41))</f>
        <v/>
      </c>
      <c r="AF41" s="120" t="str">
        <f>IF('申込一覧表（女子）'!K41=0,"",('申込一覧表（女子）'!K41))</f>
        <v/>
      </c>
      <c r="AG41" s="120" t="str">
        <f>IF('申込一覧表（女子）'!L41=0,"",('申込一覧表（女子）'!L41))</f>
        <v/>
      </c>
      <c r="AH41" s="120" t="str">
        <f>IF('申込一覧表（女子）'!M41=0,"",('申込一覧表（女子）'!M41))</f>
        <v/>
      </c>
      <c r="AI41" s="120" t="str">
        <f>IF('申込一覧表（女子）'!N41=0,"",('申込一覧表（女子）'!N41))</f>
        <v/>
      </c>
      <c r="AJ41" s="120" t="str">
        <f>IF('申込一覧表（女子）'!O41=0,"",('申込一覧表（女子）'!O41))</f>
        <v/>
      </c>
      <c r="AK41" s="120" t="str">
        <f>IF('申込一覧表（女子）'!P41=0,"",('申込一覧表（女子）'!P41))</f>
        <v/>
      </c>
      <c r="AL41" s="120" t="str">
        <f>IF('申込一覧表（女子）'!Q41=0,"",('申込一覧表（女子）'!Q41))</f>
        <v/>
      </c>
      <c r="AM41" s="120" t="str">
        <f>IF('申込一覧表（女子）'!R41=0,"",('申込一覧表（女子）'!R41))</f>
        <v/>
      </c>
      <c r="AN41" s="120" t="str">
        <f>IF('申込一覧表（女子）'!S41=0,"",('申込一覧表（女子）'!S41))</f>
        <v/>
      </c>
      <c r="AO41" s="120" t="str">
        <f>IF('申込一覧表（女子）'!T41=0,"",('申込一覧表（女子）'!T41))</f>
        <v/>
      </c>
      <c r="AP41" s="120" t="str">
        <f>IF('申込一覧表（女子）'!U41=0,"",('申込一覧表（女子）'!U41))</f>
        <v/>
      </c>
      <c r="AQ41" s="120" t="str">
        <f>IF('申込一覧表（女子）'!V41=0,"",('申込一覧表（女子）'!V41))</f>
        <v/>
      </c>
      <c r="AR41" s="120" t="str">
        <f>IF('申込一覧表（女子）'!W41=0,"",('申込一覧表（女子）'!W41))</f>
        <v/>
      </c>
      <c r="AS41" s="120" t="str">
        <f>IF('申込一覧表（女子）'!X41=0,"",('申込一覧表（女子）'!X41))</f>
        <v/>
      </c>
      <c r="AT41" s="120" t="str">
        <f>IF('申込一覧表（女子）'!Y41=0,"",('申込一覧表（女子）'!Y41))</f>
        <v/>
      </c>
      <c r="AU41" s="120" t="str">
        <f>IF('申込一覧表（女子）'!Z41=0,"",('申込一覧表（女子）'!Z41))</f>
        <v/>
      </c>
      <c r="AV41" s="204"/>
      <c r="AW41" s="205"/>
      <c r="AX41" s="212"/>
      <c r="AY41" s="41" t="str">
        <f t="shared" si="2"/>
        <v/>
      </c>
      <c r="AZ41" s="6" t="str">
        <f t="shared" si="2"/>
        <v/>
      </c>
      <c r="BA41" s="6" t="str">
        <f t="shared" si="2"/>
        <v/>
      </c>
      <c r="BB41" s="6" t="str">
        <f t="shared" si="2"/>
        <v/>
      </c>
      <c r="BC41" s="44" t="str">
        <f>IF($AN41="○",COUNTIF($AN$17:$AN41,"○"),"")</f>
        <v/>
      </c>
      <c r="BD41" s="44" t="str">
        <f>IF($AO41="○",COUNTIF($AO$17:$AO41,"○"),"")</f>
        <v/>
      </c>
      <c r="BE41" s="44" t="str">
        <f>IF($AP41="○",COUNTIF($AP$17:$AP41,"○"),"")</f>
        <v/>
      </c>
      <c r="BF41" s="44" t="str">
        <f>IF($AQ41="○",COUNTIF($AQ$17:$AQ41,"○"),"")</f>
        <v/>
      </c>
      <c r="BG41" s="73" t="str">
        <f>IF($AT41="○",COUNTIF($AT$17:$AT41,"○"),"")</f>
        <v/>
      </c>
      <c r="BH41" s="74" t="str">
        <f>IF($AU41="○",COUNTIF($AU$17:$AU41,"○"),"")</f>
        <v/>
      </c>
      <c r="BI41" s="41" t="str">
        <f t="shared" si="3"/>
        <v/>
      </c>
      <c r="BJ41" s="6" t="str">
        <f t="shared" si="3"/>
        <v/>
      </c>
      <c r="BK41" s="6" t="str">
        <f t="shared" si="3"/>
        <v/>
      </c>
      <c r="BL41" s="6" t="str">
        <f t="shared" si="3"/>
        <v/>
      </c>
      <c r="BM41" s="44" t="str">
        <f>IF($AR41="○",COUNTIF($AR$17:$AR41,"○"),"")</f>
        <v/>
      </c>
      <c r="BN41" s="44" t="str">
        <f>IF($AS41="○",COUNTIF($AS$17:$AS41,"○"),"")</f>
        <v/>
      </c>
      <c r="BO41" s="44" t="str">
        <f>IF($AT41="○",COUNTIF($AT$17:$AT41,"○"),"")</f>
        <v/>
      </c>
      <c r="BP41" s="54" t="str">
        <f>IF($AU41="○",COUNTIF($AU$17:$AU41,"○"),"")</f>
        <v/>
      </c>
      <c r="BQ41" s="73" t="str">
        <f>IF($AT41="○",COUNTIF($AT$17:$AT41,"○"),"")</f>
        <v/>
      </c>
      <c r="BR41" s="74" t="str">
        <f>IF($AU41="○",COUNTIF($AU$17:$AU41,"○"),"")</f>
        <v/>
      </c>
      <c r="BS41" s="4"/>
      <c r="BT41" s="10">
        <v>3</v>
      </c>
      <c r="BU41" s="25" t="str">
        <f>IFERROR(VLOOKUP(3,$D$17:$AA$56,20,FALSE),"")</f>
        <v/>
      </c>
      <c r="BV41" s="25" t="str">
        <f>IFERROR(VLOOKUP(3,$D$17:$AA$56,21,FALSE),"")</f>
        <v/>
      </c>
      <c r="BW41" s="25" t="str">
        <f>IFERROR(VLOOKUP(3,$D$17:$AA$56,23,FALSE),"")</f>
        <v/>
      </c>
      <c r="BX41" s="221">
        <f t="shared" si="11"/>
        <v>0</v>
      </c>
      <c r="BY41" s="18"/>
      <c r="BZ41" s="10"/>
      <c r="CA41" s="10"/>
      <c r="CB41" s="10"/>
      <c r="CC41" s="10">
        <v>3</v>
      </c>
      <c r="CD41" s="25" t="str">
        <f>IFERROR(VLOOKUP(3,$R$17:$AA$56,6,FALSE),"")</f>
        <v/>
      </c>
      <c r="CE41" s="25" t="str">
        <f>IFERROR(VLOOKUP(3,$R$17:$AA$56,7,FALSE),"")</f>
        <v/>
      </c>
      <c r="CF41" s="25" t="str">
        <f>IFERROR(VLOOKUP(3,$R$17:$AA$56,9,FALSE),"")</f>
        <v/>
      </c>
      <c r="CG41" s="222">
        <f t="shared" si="12"/>
        <v>0</v>
      </c>
    </row>
    <row r="42" spans="1:85" ht="21.95" customHeight="1" thickTop="1" thickBot="1" x14ac:dyDescent="0.2">
      <c r="A42" s="41" t="str">
        <f t="shared" si="0"/>
        <v/>
      </c>
      <c r="B42" s="6" t="str">
        <f t="shared" si="0"/>
        <v/>
      </c>
      <c r="C42" s="6" t="str">
        <f t="shared" si="0"/>
        <v/>
      </c>
      <c r="D42" s="6" t="str">
        <f t="shared" si="0"/>
        <v/>
      </c>
      <c r="E42" s="44" t="str">
        <f>IF($AN42="○",COUNTIF($AN$17:$AN42,"○"),"")</f>
        <v/>
      </c>
      <c r="F42" s="44" t="str">
        <f>IF($AO42="○",COUNTIF($AO$17:$AO42,"○"),"")</f>
        <v/>
      </c>
      <c r="G42" s="44" t="str">
        <f>IF($AP42="○",COUNTIF($AP$17:$AP42,"○"),"")</f>
        <v/>
      </c>
      <c r="H42" s="44" t="str">
        <f>IF($AQ42="○",COUNTIF($AQ$17:$AQ42,"○"),"")</f>
        <v/>
      </c>
      <c r="I42" s="73" t="str">
        <f>IF($AT42="○",COUNTIF($AT$17:$AT42,"○"),"")</f>
        <v/>
      </c>
      <c r="J42" s="74" t="str">
        <f>IF($AU42="○",COUNTIF($AU$17:$AU42,"○"),"")</f>
        <v/>
      </c>
      <c r="K42" s="41" t="str">
        <f t="shared" si="1"/>
        <v/>
      </c>
      <c r="L42" s="6" t="str">
        <f t="shared" si="1"/>
        <v/>
      </c>
      <c r="M42" s="6" t="str">
        <f t="shared" si="1"/>
        <v/>
      </c>
      <c r="N42" s="6" t="str">
        <f t="shared" si="1"/>
        <v/>
      </c>
      <c r="O42" s="44" t="str">
        <f>IF($AR42="○",COUNTIF($AR$17:$AR42,"○"),"")</f>
        <v/>
      </c>
      <c r="P42" s="44" t="str">
        <f>IF($AS42="○",COUNTIF($AS$17:$AS42,"○"),"")</f>
        <v/>
      </c>
      <c r="Q42" s="44" t="str">
        <f>IF($AT42="○",COUNTIF($AT$17:$AT42,"○"),"")</f>
        <v/>
      </c>
      <c r="R42" s="54" t="str">
        <f>IF($AU42="○",COUNTIF($AU$17:$AU42,"○"),"")</f>
        <v/>
      </c>
      <c r="S42" s="73" t="str">
        <f>IF($AT42="○",COUNTIF($AT$17:$AT42,"○"),"")</f>
        <v/>
      </c>
      <c r="T42" s="74" t="str">
        <f>IF($AU42="○",COUNTIF($AU$17:$AU42,"○"),"")</f>
        <v/>
      </c>
      <c r="U42" s="10"/>
      <c r="V42" s="14">
        <v>26</v>
      </c>
      <c r="W42" s="120" t="str">
        <f>IF('申込一覧表（女子）'!$B$42=0,"",('申込一覧表（女子）'!$B$42))</f>
        <v/>
      </c>
      <c r="X42" s="120" t="str">
        <f>IF('申込一覧表（女子）'!C42=0,"",('申込一覧表（女子）'!C42))</f>
        <v/>
      </c>
      <c r="Y42" s="120" t="str">
        <f>IF('申込一覧表（女子）'!D42=0,"",('申込一覧表（女子）'!D42))</f>
        <v/>
      </c>
      <c r="Z42" s="120" t="str">
        <f>IF('申込一覧表（女子）'!E42=0,"",('申込一覧表（女子）'!E42))</f>
        <v/>
      </c>
      <c r="AA42" s="120">
        <f t="shared" si="5"/>
        <v>0</v>
      </c>
      <c r="AB42" s="120" t="str">
        <f>IF('申込一覧表（女子）'!G42=0,"",('申込一覧表（女子）'!G42))</f>
        <v/>
      </c>
      <c r="AC42" s="120" t="str">
        <f>IF('申込一覧表（女子）'!H42=0,"",('申込一覧表（女子）'!H42))</f>
        <v/>
      </c>
      <c r="AD42" s="120" t="str">
        <f>IF('申込一覧表（女子）'!I42=0,"",('申込一覧表（女子）'!I42))</f>
        <v/>
      </c>
      <c r="AE42" s="120" t="str">
        <f>IF('申込一覧表（女子）'!J42=0,"",('申込一覧表（女子）'!J42))</f>
        <v/>
      </c>
      <c r="AF42" s="120" t="str">
        <f>IF('申込一覧表（女子）'!K42=0,"",('申込一覧表（女子）'!K42))</f>
        <v/>
      </c>
      <c r="AG42" s="120" t="str">
        <f>IF('申込一覧表（女子）'!L42=0,"",('申込一覧表（女子）'!L42))</f>
        <v/>
      </c>
      <c r="AH42" s="120" t="str">
        <f>IF('申込一覧表（女子）'!M42=0,"",('申込一覧表（女子）'!M42))</f>
        <v/>
      </c>
      <c r="AI42" s="120" t="str">
        <f>IF('申込一覧表（女子）'!N42=0,"",('申込一覧表（女子）'!N42))</f>
        <v/>
      </c>
      <c r="AJ42" s="120" t="str">
        <f>IF('申込一覧表（女子）'!O42=0,"",('申込一覧表（女子）'!O42))</f>
        <v/>
      </c>
      <c r="AK42" s="120" t="str">
        <f>IF('申込一覧表（女子）'!P42=0,"",('申込一覧表（女子）'!P42))</f>
        <v/>
      </c>
      <c r="AL42" s="120" t="str">
        <f>IF('申込一覧表（女子）'!Q42=0,"",('申込一覧表（女子）'!Q42))</f>
        <v/>
      </c>
      <c r="AM42" s="120" t="str">
        <f>IF('申込一覧表（女子）'!R42=0,"",('申込一覧表（女子）'!R42))</f>
        <v/>
      </c>
      <c r="AN42" s="120" t="str">
        <f>IF('申込一覧表（女子）'!S42=0,"",('申込一覧表（女子）'!S42))</f>
        <v/>
      </c>
      <c r="AO42" s="120" t="str">
        <f>IF('申込一覧表（女子）'!T42=0,"",('申込一覧表（女子）'!T42))</f>
        <v/>
      </c>
      <c r="AP42" s="120" t="str">
        <f>IF('申込一覧表（女子）'!U42=0,"",('申込一覧表（女子）'!U42))</f>
        <v/>
      </c>
      <c r="AQ42" s="120" t="str">
        <f>IF('申込一覧表（女子）'!V42=0,"",('申込一覧表（女子）'!V42))</f>
        <v/>
      </c>
      <c r="AR42" s="120" t="str">
        <f>IF('申込一覧表（女子）'!W42=0,"",('申込一覧表（女子）'!W42))</f>
        <v/>
      </c>
      <c r="AS42" s="120" t="str">
        <f>IF('申込一覧表（女子）'!X42=0,"",('申込一覧表（女子）'!X42))</f>
        <v/>
      </c>
      <c r="AT42" s="120" t="str">
        <f>IF('申込一覧表（女子）'!Y42=0,"",('申込一覧表（女子）'!Y42))</f>
        <v/>
      </c>
      <c r="AU42" s="120" t="str">
        <f>IF('申込一覧表（女子）'!Z42=0,"",('申込一覧表（女子）'!Z42))</f>
        <v/>
      </c>
      <c r="AV42" s="204"/>
      <c r="AW42" s="205"/>
      <c r="AX42" s="212"/>
      <c r="AY42" s="41" t="str">
        <f t="shared" si="2"/>
        <v/>
      </c>
      <c r="AZ42" s="6" t="str">
        <f t="shared" si="2"/>
        <v/>
      </c>
      <c r="BA42" s="6" t="str">
        <f t="shared" si="2"/>
        <v/>
      </c>
      <c r="BB42" s="6" t="str">
        <f t="shared" si="2"/>
        <v/>
      </c>
      <c r="BC42" s="44" t="str">
        <f>IF($AN42="○",COUNTIF($AN$17:$AN42,"○"),"")</f>
        <v/>
      </c>
      <c r="BD42" s="44" t="str">
        <f>IF($AO42="○",COUNTIF($AO$17:$AO42,"○"),"")</f>
        <v/>
      </c>
      <c r="BE42" s="44" t="str">
        <f>IF($AP42="○",COUNTIF($AP$17:$AP42,"○"),"")</f>
        <v/>
      </c>
      <c r="BF42" s="44" t="str">
        <f>IF($AQ42="○",COUNTIF($AQ$17:$AQ42,"○"),"")</f>
        <v/>
      </c>
      <c r="BG42" s="73" t="str">
        <f>IF($AT42="○",COUNTIF($AT$17:$AT42,"○"),"")</f>
        <v/>
      </c>
      <c r="BH42" s="74" t="str">
        <f>IF($AU42="○",COUNTIF($AU$17:$AU42,"○"),"")</f>
        <v/>
      </c>
      <c r="BI42" s="41" t="str">
        <f t="shared" si="3"/>
        <v/>
      </c>
      <c r="BJ42" s="6" t="str">
        <f t="shared" si="3"/>
        <v/>
      </c>
      <c r="BK42" s="6" t="str">
        <f t="shared" si="3"/>
        <v/>
      </c>
      <c r="BL42" s="6" t="str">
        <f t="shared" si="3"/>
        <v/>
      </c>
      <c r="BM42" s="44" t="str">
        <f>IF($AR42="○",COUNTIF($AR$17:$AR42,"○"),"")</f>
        <v/>
      </c>
      <c r="BN42" s="44" t="str">
        <f>IF($AS42="○",COUNTIF($AS$17:$AS42,"○"),"")</f>
        <v/>
      </c>
      <c r="BO42" s="44" t="str">
        <f>IF($AT42="○",COUNTIF($AT$17:$AT42,"○"),"")</f>
        <v/>
      </c>
      <c r="BP42" s="54" t="str">
        <f>IF($AU42="○",COUNTIF($AU$17:$AU42,"○"),"")</f>
        <v/>
      </c>
      <c r="BQ42" s="73" t="str">
        <f>IF($AT42="○",COUNTIF($AT$17:$AT42,"○"),"")</f>
        <v/>
      </c>
      <c r="BR42" s="74" t="str">
        <f>IF($AU42="○",COUNTIF($AU$17:$AU42,"○"),"")</f>
        <v/>
      </c>
      <c r="BS42" s="4"/>
      <c r="BT42" s="10">
        <v>4</v>
      </c>
      <c r="BU42" s="25" t="str">
        <f>IFERROR(VLOOKUP(4,$D$17:$AA$56,20,FALSE),"")</f>
        <v/>
      </c>
      <c r="BV42" s="25" t="str">
        <f>IFERROR(VLOOKUP(4,$D$17:$AA$56,21,FALSE),"")</f>
        <v/>
      </c>
      <c r="BW42" s="25" t="str">
        <f>IFERROR(VLOOKUP(4,$D$17:$AA$56,23,FALSE),"")</f>
        <v/>
      </c>
      <c r="BX42" s="221">
        <f t="shared" si="11"/>
        <v>0</v>
      </c>
      <c r="BY42" s="26"/>
      <c r="BZ42" s="4"/>
      <c r="CA42" s="4"/>
      <c r="CB42" s="10"/>
      <c r="CC42" s="10">
        <v>4</v>
      </c>
      <c r="CD42" s="25" t="str">
        <f>IFERROR(VLOOKUP(4,$R$17:$AA$56,6,FALSE),"")</f>
        <v/>
      </c>
      <c r="CE42" s="25" t="str">
        <f>IFERROR(VLOOKUP(4,$R$17:$AA$56,7,FALSE),"")</f>
        <v/>
      </c>
      <c r="CF42" s="25" t="str">
        <f>IFERROR(VLOOKUP(4,$R$17:$AA$56,9,FALSE),"")</f>
        <v/>
      </c>
      <c r="CG42" s="222">
        <f t="shared" si="12"/>
        <v>0</v>
      </c>
    </row>
    <row r="43" spans="1:85" ht="21.95" customHeight="1" thickTop="1" thickBot="1" x14ac:dyDescent="0.2">
      <c r="A43" s="41" t="str">
        <f t="shared" si="0"/>
        <v/>
      </c>
      <c r="B43" s="6" t="str">
        <f t="shared" si="0"/>
        <v/>
      </c>
      <c r="C43" s="6" t="str">
        <f t="shared" si="0"/>
        <v/>
      </c>
      <c r="D43" s="6" t="str">
        <f t="shared" si="0"/>
        <v/>
      </c>
      <c r="E43" s="44" t="str">
        <f>IF($AN43="○",COUNTIF($AN$17:$AN43,"○"),"")</f>
        <v/>
      </c>
      <c r="F43" s="44" t="str">
        <f>IF($AO43="○",COUNTIF($AO$17:$AO43,"○"),"")</f>
        <v/>
      </c>
      <c r="G43" s="44" t="str">
        <f>IF($AP43="○",COUNTIF($AP$17:$AP43,"○"),"")</f>
        <v/>
      </c>
      <c r="H43" s="44" t="str">
        <f>IF($AQ43="○",COUNTIF($AQ$17:$AQ43,"○"),"")</f>
        <v/>
      </c>
      <c r="I43" s="73" t="str">
        <f>IF($AT43="○",COUNTIF($AT$17:$AT43,"○"),"")</f>
        <v/>
      </c>
      <c r="J43" s="74" t="str">
        <f>IF($AU43="○",COUNTIF($AU$17:$AU43,"○"),"")</f>
        <v/>
      </c>
      <c r="K43" s="41" t="str">
        <f t="shared" si="1"/>
        <v/>
      </c>
      <c r="L43" s="6" t="str">
        <f t="shared" si="1"/>
        <v/>
      </c>
      <c r="M43" s="6" t="str">
        <f t="shared" si="1"/>
        <v/>
      </c>
      <c r="N43" s="6" t="str">
        <f t="shared" si="1"/>
        <v/>
      </c>
      <c r="O43" s="44" t="str">
        <f>IF($AR43="○",COUNTIF($AR$17:$AR43,"○"),"")</f>
        <v/>
      </c>
      <c r="P43" s="44" t="str">
        <f>IF($AS43="○",COUNTIF($AS$17:$AS43,"○"),"")</f>
        <v/>
      </c>
      <c r="Q43" s="44" t="str">
        <f>IF($AT43="○",COUNTIF($AT$17:$AT43,"○"),"")</f>
        <v/>
      </c>
      <c r="R43" s="54" t="str">
        <f>IF($AU43="○",COUNTIF($AU$17:$AU43,"○"),"")</f>
        <v/>
      </c>
      <c r="S43" s="73" t="str">
        <f>IF($AT43="○",COUNTIF($AT$17:$AT43,"○"),"")</f>
        <v/>
      </c>
      <c r="T43" s="74" t="str">
        <f>IF($AU43="○",COUNTIF($AU$17:$AU43,"○"),"")</f>
        <v/>
      </c>
      <c r="U43" s="10"/>
      <c r="V43" s="14">
        <v>27</v>
      </c>
      <c r="W43" s="120" t="str">
        <f>IF('申込一覧表（女子）'!$B$43=0,"",('申込一覧表（女子）'!$B$43))</f>
        <v/>
      </c>
      <c r="X43" s="120" t="str">
        <f>IF('申込一覧表（女子）'!C43=0,"",('申込一覧表（女子）'!C43))</f>
        <v/>
      </c>
      <c r="Y43" s="120" t="str">
        <f>IF('申込一覧表（女子）'!D43=0,"",('申込一覧表（女子）'!D43))</f>
        <v/>
      </c>
      <c r="Z43" s="120" t="str">
        <f>IF('申込一覧表（女子）'!E43=0,"",('申込一覧表（女子）'!E43))</f>
        <v/>
      </c>
      <c r="AA43" s="120">
        <f t="shared" si="5"/>
        <v>0</v>
      </c>
      <c r="AB43" s="120" t="str">
        <f>IF('申込一覧表（女子）'!G43=0,"",('申込一覧表（女子）'!G43))</f>
        <v/>
      </c>
      <c r="AC43" s="120" t="str">
        <f>IF('申込一覧表（女子）'!H43=0,"",('申込一覧表（女子）'!H43))</f>
        <v/>
      </c>
      <c r="AD43" s="120" t="str">
        <f>IF('申込一覧表（女子）'!I43=0,"",('申込一覧表（女子）'!I43))</f>
        <v/>
      </c>
      <c r="AE43" s="120" t="str">
        <f>IF('申込一覧表（女子）'!J43=0,"",('申込一覧表（女子）'!J43))</f>
        <v/>
      </c>
      <c r="AF43" s="120" t="str">
        <f>IF('申込一覧表（女子）'!K43=0,"",('申込一覧表（女子）'!K43))</f>
        <v/>
      </c>
      <c r="AG43" s="120" t="str">
        <f>IF('申込一覧表（女子）'!L43=0,"",('申込一覧表（女子）'!L43))</f>
        <v/>
      </c>
      <c r="AH43" s="120" t="str">
        <f>IF('申込一覧表（女子）'!M43=0,"",('申込一覧表（女子）'!M43))</f>
        <v/>
      </c>
      <c r="AI43" s="120" t="str">
        <f>IF('申込一覧表（女子）'!N43=0,"",('申込一覧表（女子）'!N43))</f>
        <v/>
      </c>
      <c r="AJ43" s="120" t="str">
        <f>IF('申込一覧表（女子）'!O43=0,"",('申込一覧表（女子）'!O43))</f>
        <v/>
      </c>
      <c r="AK43" s="120" t="str">
        <f>IF('申込一覧表（女子）'!P43=0,"",('申込一覧表（女子）'!P43))</f>
        <v/>
      </c>
      <c r="AL43" s="120" t="str">
        <f>IF('申込一覧表（女子）'!Q43=0,"",('申込一覧表（女子）'!Q43))</f>
        <v/>
      </c>
      <c r="AM43" s="120" t="str">
        <f>IF('申込一覧表（女子）'!R43=0,"",('申込一覧表（女子）'!R43))</f>
        <v/>
      </c>
      <c r="AN43" s="120" t="str">
        <f>IF('申込一覧表（女子）'!S43=0,"",('申込一覧表（女子）'!S43))</f>
        <v/>
      </c>
      <c r="AO43" s="120" t="str">
        <f>IF('申込一覧表（女子）'!T43=0,"",('申込一覧表（女子）'!T43))</f>
        <v/>
      </c>
      <c r="AP43" s="120" t="str">
        <f>IF('申込一覧表（女子）'!U43=0,"",('申込一覧表（女子）'!U43))</f>
        <v/>
      </c>
      <c r="AQ43" s="120" t="str">
        <f>IF('申込一覧表（女子）'!V43=0,"",('申込一覧表（女子）'!V43))</f>
        <v/>
      </c>
      <c r="AR43" s="120" t="str">
        <f>IF('申込一覧表（女子）'!W43=0,"",('申込一覧表（女子）'!W43))</f>
        <v/>
      </c>
      <c r="AS43" s="120" t="str">
        <f>IF('申込一覧表（女子）'!X43=0,"",('申込一覧表（女子）'!X43))</f>
        <v/>
      </c>
      <c r="AT43" s="120" t="str">
        <f>IF('申込一覧表（女子）'!Y43=0,"",('申込一覧表（女子）'!Y43))</f>
        <v/>
      </c>
      <c r="AU43" s="120" t="str">
        <f>IF('申込一覧表（女子）'!Z43=0,"",('申込一覧表（女子）'!Z43))</f>
        <v/>
      </c>
      <c r="AV43" s="204"/>
      <c r="AW43" s="205"/>
      <c r="AX43" s="212"/>
      <c r="AY43" s="41" t="str">
        <f t="shared" si="2"/>
        <v/>
      </c>
      <c r="AZ43" s="6" t="str">
        <f t="shared" si="2"/>
        <v/>
      </c>
      <c r="BA43" s="6" t="str">
        <f t="shared" si="2"/>
        <v/>
      </c>
      <c r="BB43" s="6" t="str">
        <f t="shared" si="2"/>
        <v/>
      </c>
      <c r="BC43" s="44" t="str">
        <f>IF($AN43="○",COUNTIF($AN$17:$AN43,"○"),"")</f>
        <v/>
      </c>
      <c r="BD43" s="44" t="str">
        <f>IF($AO43="○",COUNTIF($AO$17:$AO43,"○"),"")</f>
        <v/>
      </c>
      <c r="BE43" s="44" t="str">
        <f>IF($AP43="○",COUNTIF($AP$17:$AP43,"○"),"")</f>
        <v/>
      </c>
      <c r="BF43" s="44" t="str">
        <f>IF($AQ43="○",COUNTIF($AQ$17:$AQ43,"○"),"")</f>
        <v/>
      </c>
      <c r="BG43" s="73" t="str">
        <f>IF($AT43="○",COUNTIF($AT$17:$AT43,"○"),"")</f>
        <v/>
      </c>
      <c r="BH43" s="74" t="str">
        <f>IF($AU43="○",COUNTIF($AU$17:$AU43,"○"),"")</f>
        <v/>
      </c>
      <c r="BI43" s="41" t="str">
        <f t="shared" si="3"/>
        <v/>
      </c>
      <c r="BJ43" s="6" t="str">
        <f t="shared" si="3"/>
        <v/>
      </c>
      <c r="BK43" s="6" t="str">
        <f t="shared" si="3"/>
        <v/>
      </c>
      <c r="BL43" s="6" t="str">
        <f t="shared" si="3"/>
        <v/>
      </c>
      <c r="BM43" s="44" t="str">
        <f>IF($AR43="○",COUNTIF($AR$17:$AR43,"○"),"")</f>
        <v/>
      </c>
      <c r="BN43" s="44" t="str">
        <f>IF($AS43="○",COUNTIF($AS$17:$AS43,"○"),"")</f>
        <v/>
      </c>
      <c r="BO43" s="44" t="str">
        <f>IF($AT43="○",COUNTIF($AT$17:$AT43,"○"),"")</f>
        <v/>
      </c>
      <c r="BP43" s="54" t="str">
        <f>IF($AU43="○",COUNTIF($AU$17:$AU43,"○"),"")</f>
        <v/>
      </c>
      <c r="BQ43" s="73" t="str">
        <f>IF($AT43="○",COUNTIF($AT$17:$AT43,"○"),"")</f>
        <v/>
      </c>
      <c r="BR43" s="74" t="str">
        <f>IF($AU43="○",COUNTIF($AU$17:$AU43,"○"),"")</f>
        <v/>
      </c>
      <c r="BS43" s="4"/>
      <c r="BT43" s="10">
        <v>5</v>
      </c>
      <c r="BU43" s="25" t="str">
        <f>IFERROR(VLOOKUP(5,$D$17:$AA$56,20,FALSE),"")</f>
        <v/>
      </c>
      <c r="BV43" s="25" t="str">
        <f>IFERROR(VLOOKUP(5,$D$17:$AA$56,21,FALSE),"")</f>
        <v/>
      </c>
      <c r="BW43" s="25" t="str">
        <f>IFERROR(VLOOKUP(5,$D$17:$AA$56,23,FALSE),"")</f>
        <v/>
      </c>
      <c r="BX43" s="221">
        <f t="shared" si="11"/>
        <v>0</v>
      </c>
      <c r="BY43" s="26"/>
      <c r="BZ43" s="4"/>
      <c r="CA43" s="4"/>
      <c r="CB43" s="10"/>
      <c r="CC43" s="10">
        <v>5</v>
      </c>
      <c r="CD43" s="25" t="str">
        <f>IFERROR(VLOOKUP(5,$R$17:$AA$56,6,FALSE),"")</f>
        <v/>
      </c>
      <c r="CE43" s="25" t="str">
        <f>IFERROR(VLOOKUP(5,$R$17:$AA$56,7,FALSE),"")</f>
        <v/>
      </c>
      <c r="CF43" s="25" t="str">
        <f>IFERROR(VLOOKUP(5,$R$17:$AA$56,9,FALSE),"")</f>
        <v/>
      </c>
      <c r="CG43" s="222">
        <f t="shared" si="12"/>
        <v>0</v>
      </c>
    </row>
    <row r="44" spans="1:85" ht="21.95" customHeight="1" thickTop="1" thickBot="1" x14ac:dyDescent="0.2">
      <c r="A44" s="41" t="str">
        <f t="shared" si="0"/>
        <v/>
      </c>
      <c r="B44" s="6" t="str">
        <f t="shared" si="0"/>
        <v/>
      </c>
      <c r="C44" s="6" t="str">
        <f t="shared" si="0"/>
        <v/>
      </c>
      <c r="D44" s="6" t="str">
        <f t="shared" si="0"/>
        <v/>
      </c>
      <c r="E44" s="44" t="str">
        <f>IF($AN44="○",COUNTIF($AN$17:$AN44,"○"),"")</f>
        <v/>
      </c>
      <c r="F44" s="44" t="str">
        <f>IF($AO44="○",COUNTIF($AO$17:$AO44,"○"),"")</f>
        <v/>
      </c>
      <c r="G44" s="44" t="str">
        <f>IF($AP44="○",COUNTIF($AP$17:$AP44,"○"),"")</f>
        <v/>
      </c>
      <c r="H44" s="44" t="str">
        <f>IF($AQ44="○",COUNTIF($AQ$17:$AQ44,"○"),"")</f>
        <v/>
      </c>
      <c r="I44" s="73" t="str">
        <f>IF($AT44="○",COUNTIF($AT$17:$AT44,"○"),"")</f>
        <v/>
      </c>
      <c r="J44" s="74" t="str">
        <f>IF($AU44="○",COUNTIF($AU$17:$AU44,"○"),"")</f>
        <v/>
      </c>
      <c r="K44" s="41" t="str">
        <f t="shared" si="1"/>
        <v/>
      </c>
      <c r="L44" s="6" t="str">
        <f t="shared" si="1"/>
        <v/>
      </c>
      <c r="M44" s="6" t="str">
        <f t="shared" si="1"/>
        <v/>
      </c>
      <c r="N44" s="6" t="str">
        <f t="shared" si="1"/>
        <v/>
      </c>
      <c r="O44" s="44" t="str">
        <f>IF($AR44="○",COUNTIF($AR$17:$AR44,"○"),"")</f>
        <v/>
      </c>
      <c r="P44" s="44" t="str">
        <f>IF($AS44="○",COUNTIF($AS$17:$AS44,"○"),"")</f>
        <v/>
      </c>
      <c r="Q44" s="44" t="str">
        <f>IF($AT44="○",COUNTIF($AT$17:$AT44,"○"),"")</f>
        <v/>
      </c>
      <c r="R44" s="54" t="str">
        <f>IF($AU44="○",COUNTIF($AU$17:$AU44,"○"),"")</f>
        <v/>
      </c>
      <c r="S44" s="73" t="str">
        <f>IF($AT44="○",COUNTIF($AT$17:$AT44,"○"),"")</f>
        <v/>
      </c>
      <c r="T44" s="74" t="str">
        <f>IF($AU44="○",COUNTIF($AU$17:$AU44,"○"),"")</f>
        <v/>
      </c>
      <c r="U44" s="10"/>
      <c r="V44" s="14">
        <v>28</v>
      </c>
      <c r="W44" s="120" t="str">
        <f>IF('申込一覧表（女子）'!$B$44=0,"",('申込一覧表（女子）'!$B$44))</f>
        <v/>
      </c>
      <c r="X44" s="120" t="str">
        <f>IF('申込一覧表（女子）'!C44=0,"",('申込一覧表（女子）'!C44))</f>
        <v/>
      </c>
      <c r="Y44" s="120" t="str">
        <f>IF('申込一覧表（女子）'!D44=0,"",('申込一覧表（女子）'!D44))</f>
        <v/>
      </c>
      <c r="Z44" s="120" t="str">
        <f>IF('申込一覧表（女子）'!E44=0,"",('申込一覧表（女子）'!E44))</f>
        <v/>
      </c>
      <c r="AA44" s="120">
        <f t="shared" si="5"/>
        <v>0</v>
      </c>
      <c r="AB44" s="120" t="str">
        <f>IF('申込一覧表（女子）'!G44=0,"",('申込一覧表（女子）'!G44))</f>
        <v/>
      </c>
      <c r="AC44" s="120" t="str">
        <f>IF('申込一覧表（女子）'!H44=0,"",('申込一覧表（女子）'!H44))</f>
        <v/>
      </c>
      <c r="AD44" s="120" t="str">
        <f>IF('申込一覧表（女子）'!I44=0,"",('申込一覧表（女子）'!I44))</f>
        <v/>
      </c>
      <c r="AE44" s="120" t="str">
        <f>IF('申込一覧表（女子）'!J44=0,"",('申込一覧表（女子）'!J44))</f>
        <v/>
      </c>
      <c r="AF44" s="120" t="str">
        <f>IF('申込一覧表（女子）'!K44=0,"",('申込一覧表（女子）'!K44))</f>
        <v/>
      </c>
      <c r="AG44" s="120" t="str">
        <f>IF('申込一覧表（女子）'!L44=0,"",('申込一覧表（女子）'!L44))</f>
        <v/>
      </c>
      <c r="AH44" s="120" t="str">
        <f>IF('申込一覧表（女子）'!M44=0,"",('申込一覧表（女子）'!M44))</f>
        <v/>
      </c>
      <c r="AI44" s="120" t="str">
        <f>IF('申込一覧表（女子）'!N44=0,"",('申込一覧表（女子）'!N44))</f>
        <v/>
      </c>
      <c r="AJ44" s="120" t="str">
        <f>IF('申込一覧表（女子）'!O44=0,"",('申込一覧表（女子）'!O44))</f>
        <v/>
      </c>
      <c r="AK44" s="120" t="str">
        <f>IF('申込一覧表（女子）'!P44=0,"",('申込一覧表（女子）'!P44))</f>
        <v/>
      </c>
      <c r="AL44" s="120" t="str">
        <f>IF('申込一覧表（女子）'!Q44=0,"",('申込一覧表（女子）'!Q44))</f>
        <v/>
      </c>
      <c r="AM44" s="120" t="str">
        <f>IF('申込一覧表（女子）'!R44=0,"",('申込一覧表（女子）'!R44))</f>
        <v/>
      </c>
      <c r="AN44" s="120" t="str">
        <f>IF('申込一覧表（女子）'!S44=0,"",('申込一覧表（女子）'!S44))</f>
        <v/>
      </c>
      <c r="AO44" s="120" t="str">
        <f>IF('申込一覧表（女子）'!T44=0,"",('申込一覧表（女子）'!T44))</f>
        <v/>
      </c>
      <c r="AP44" s="120" t="str">
        <f>IF('申込一覧表（女子）'!U44=0,"",('申込一覧表（女子）'!U44))</f>
        <v/>
      </c>
      <c r="AQ44" s="120" t="str">
        <f>IF('申込一覧表（女子）'!V44=0,"",('申込一覧表（女子）'!V44))</f>
        <v/>
      </c>
      <c r="AR44" s="120" t="str">
        <f>IF('申込一覧表（女子）'!W44=0,"",('申込一覧表（女子）'!W44))</f>
        <v/>
      </c>
      <c r="AS44" s="120" t="str">
        <f>IF('申込一覧表（女子）'!X44=0,"",('申込一覧表（女子）'!X44))</f>
        <v/>
      </c>
      <c r="AT44" s="120" t="str">
        <f>IF('申込一覧表（女子）'!Y44=0,"",('申込一覧表（女子）'!Y44))</f>
        <v/>
      </c>
      <c r="AU44" s="120" t="str">
        <f>IF('申込一覧表（女子）'!Z44=0,"",('申込一覧表（女子）'!Z44))</f>
        <v/>
      </c>
      <c r="AV44" s="204"/>
      <c r="AW44" s="205"/>
      <c r="AX44" s="212"/>
      <c r="AY44" s="41" t="str">
        <f t="shared" si="2"/>
        <v/>
      </c>
      <c r="AZ44" s="6" t="str">
        <f t="shared" si="2"/>
        <v/>
      </c>
      <c r="BA44" s="6" t="str">
        <f t="shared" si="2"/>
        <v/>
      </c>
      <c r="BB44" s="6" t="str">
        <f t="shared" si="2"/>
        <v/>
      </c>
      <c r="BC44" s="44" t="str">
        <f>IF($AN44="○",COUNTIF($AN$17:$AN44,"○"),"")</f>
        <v/>
      </c>
      <c r="BD44" s="44" t="str">
        <f>IF($AO44="○",COUNTIF($AO$17:$AO44,"○"),"")</f>
        <v/>
      </c>
      <c r="BE44" s="44" t="str">
        <f>IF($AP44="○",COUNTIF($AP$17:$AP44,"○"),"")</f>
        <v/>
      </c>
      <c r="BF44" s="44" t="str">
        <f>IF($AQ44="○",COUNTIF($AQ$17:$AQ44,"○"),"")</f>
        <v/>
      </c>
      <c r="BG44" s="73" t="str">
        <f>IF($AT44="○",COUNTIF($AT$17:$AT44,"○"),"")</f>
        <v/>
      </c>
      <c r="BH44" s="74" t="str">
        <f>IF($AU44="○",COUNTIF($AU$17:$AU44,"○"),"")</f>
        <v/>
      </c>
      <c r="BI44" s="41" t="str">
        <f t="shared" si="3"/>
        <v/>
      </c>
      <c r="BJ44" s="6" t="str">
        <f t="shared" si="3"/>
        <v/>
      </c>
      <c r="BK44" s="6" t="str">
        <f t="shared" si="3"/>
        <v/>
      </c>
      <c r="BL44" s="6" t="str">
        <f t="shared" si="3"/>
        <v/>
      </c>
      <c r="BM44" s="44" t="str">
        <f>IF($AR44="○",COUNTIF($AR$17:$AR44,"○"),"")</f>
        <v/>
      </c>
      <c r="BN44" s="44" t="str">
        <f>IF($AS44="○",COUNTIF($AS$17:$AS44,"○"),"")</f>
        <v/>
      </c>
      <c r="BO44" s="44" t="str">
        <f>IF($AT44="○",COUNTIF($AT$17:$AT44,"○"),"")</f>
        <v/>
      </c>
      <c r="BP44" s="54" t="str">
        <f>IF($AU44="○",COUNTIF($AU$17:$AU44,"○"),"")</f>
        <v/>
      </c>
      <c r="BQ44" s="73" t="str">
        <f>IF($AT44="○",COUNTIF($AT$17:$AT44,"○"),"")</f>
        <v/>
      </c>
      <c r="BR44" s="74" t="str">
        <f>IF($AU44="○",COUNTIF($AU$17:$AU44,"○"),"")</f>
        <v/>
      </c>
      <c r="BS44" s="4"/>
      <c r="BT44" s="10">
        <v>6</v>
      </c>
      <c r="BU44" s="25" t="str">
        <f>IFERROR(VLOOKUP(6,$D$17:$AA$56,20,FALSE),"")</f>
        <v/>
      </c>
      <c r="BV44" s="25" t="str">
        <f>IFERROR(VLOOKUP(6,$D$17:$AA$56,21,FALSE),"")</f>
        <v/>
      </c>
      <c r="BW44" s="25" t="str">
        <f>IFERROR(VLOOKUP(6,$D$17:$AA$56,23,FALSE),"")</f>
        <v/>
      </c>
      <c r="BX44" s="221">
        <f t="shared" si="11"/>
        <v>0</v>
      </c>
      <c r="BY44" s="26"/>
      <c r="BZ44" s="4"/>
      <c r="CA44" s="4"/>
      <c r="CB44" s="10"/>
      <c r="CC44" s="10">
        <v>6</v>
      </c>
      <c r="CD44" s="25" t="str">
        <f>IFERROR(VLOOKUP(6,$R$17:$AA$56,6,FALSE),"")</f>
        <v/>
      </c>
      <c r="CE44" s="25" t="str">
        <f>IFERROR(VLOOKUP(6,$R$17:$AA$56,7,FALSE),"")</f>
        <v/>
      </c>
      <c r="CF44" s="25" t="str">
        <f>IFERROR(VLOOKUP(6,$R$17:$AA$56,9,FALSE),"")</f>
        <v/>
      </c>
      <c r="CG44" s="222">
        <f t="shared" si="12"/>
        <v>0</v>
      </c>
    </row>
    <row r="45" spans="1:85" ht="21.95" customHeight="1" thickTop="1" thickBot="1" x14ac:dyDescent="0.2">
      <c r="A45" s="41" t="str">
        <f t="shared" si="0"/>
        <v/>
      </c>
      <c r="B45" s="6" t="str">
        <f t="shared" si="0"/>
        <v/>
      </c>
      <c r="C45" s="6" t="str">
        <f t="shared" si="0"/>
        <v/>
      </c>
      <c r="D45" s="6" t="str">
        <f t="shared" si="0"/>
        <v/>
      </c>
      <c r="E45" s="44" t="str">
        <f>IF($AN45="○",COUNTIF($AN$17:$AN45,"○"),"")</f>
        <v/>
      </c>
      <c r="F45" s="44" t="str">
        <f>IF($AO45="○",COUNTIF($AO$17:$AO45,"○"),"")</f>
        <v/>
      </c>
      <c r="G45" s="44" t="str">
        <f>IF($AP45="○",COUNTIF($AP$17:$AP45,"○"),"")</f>
        <v/>
      </c>
      <c r="H45" s="44" t="str">
        <f>IF($AQ45="○",COUNTIF($AQ$17:$AQ45,"○"),"")</f>
        <v/>
      </c>
      <c r="I45" s="73" t="str">
        <f>IF($AT45="○",COUNTIF($AT$17:$AT45,"○"),"")</f>
        <v/>
      </c>
      <c r="J45" s="74" t="str">
        <f>IF($AU45="○",COUNTIF($AU$17:$AU45,"○"),"")</f>
        <v/>
      </c>
      <c r="K45" s="41" t="str">
        <f t="shared" si="1"/>
        <v/>
      </c>
      <c r="L45" s="6" t="str">
        <f t="shared" si="1"/>
        <v/>
      </c>
      <c r="M45" s="6" t="str">
        <f t="shared" si="1"/>
        <v/>
      </c>
      <c r="N45" s="6" t="str">
        <f t="shared" si="1"/>
        <v/>
      </c>
      <c r="O45" s="44" t="str">
        <f>IF($AR45="○",COUNTIF($AR$17:$AR45,"○"),"")</f>
        <v/>
      </c>
      <c r="P45" s="44" t="str">
        <f>IF($AS45="○",COUNTIF($AS$17:$AS45,"○"),"")</f>
        <v/>
      </c>
      <c r="Q45" s="44" t="str">
        <f>IF($AT45="○",COUNTIF($AT$17:$AT45,"○"),"")</f>
        <v/>
      </c>
      <c r="R45" s="54" t="str">
        <f>IF($AU45="○",COUNTIF($AU$17:$AU45,"○"),"")</f>
        <v/>
      </c>
      <c r="S45" s="73" t="str">
        <f>IF($AT45="○",COUNTIF($AT$17:$AT45,"○"),"")</f>
        <v/>
      </c>
      <c r="T45" s="74" t="str">
        <f>IF($AU45="○",COUNTIF($AU$17:$AU45,"○"),"")</f>
        <v/>
      </c>
      <c r="U45" s="10"/>
      <c r="V45" s="14">
        <v>29</v>
      </c>
      <c r="W45" s="120" t="str">
        <f>IF('申込一覧表（女子）'!$B$45=0,"",('申込一覧表（女子）'!$B$45))</f>
        <v/>
      </c>
      <c r="X45" s="120" t="str">
        <f>IF('申込一覧表（女子）'!C45=0,"",('申込一覧表（女子）'!C45))</f>
        <v/>
      </c>
      <c r="Y45" s="120" t="str">
        <f>IF('申込一覧表（女子）'!D45=0,"",('申込一覧表（女子）'!D45))</f>
        <v/>
      </c>
      <c r="Z45" s="120" t="str">
        <f>IF('申込一覧表（女子）'!E45=0,"",('申込一覧表（女子）'!E45))</f>
        <v/>
      </c>
      <c r="AA45" s="120">
        <f t="shared" si="5"/>
        <v>0</v>
      </c>
      <c r="AB45" s="120" t="str">
        <f>IF('申込一覧表（女子）'!G45=0,"",('申込一覧表（女子）'!G45))</f>
        <v/>
      </c>
      <c r="AC45" s="120" t="str">
        <f>IF('申込一覧表（女子）'!H45=0,"",('申込一覧表（女子）'!H45))</f>
        <v/>
      </c>
      <c r="AD45" s="120" t="str">
        <f>IF('申込一覧表（女子）'!I45=0,"",('申込一覧表（女子）'!I45))</f>
        <v/>
      </c>
      <c r="AE45" s="120" t="str">
        <f>IF('申込一覧表（女子）'!J45=0,"",('申込一覧表（女子）'!J45))</f>
        <v/>
      </c>
      <c r="AF45" s="120" t="str">
        <f>IF('申込一覧表（女子）'!K45=0,"",('申込一覧表（女子）'!K45))</f>
        <v/>
      </c>
      <c r="AG45" s="120" t="str">
        <f>IF('申込一覧表（女子）'!L45=0,"",('申込一覧表（女子）'!L45))</f>
        <v/>
      </c>
      <c r="AH45" s="120" t="str">
        <f>IF('申込一覧表（女子）'!M45=0,"",('申込一覧表（女子）'!M45))</f>
        <v/>
      </c>
      <c r="AI45" s="120" t="str">
        <f>IF('申込一覧表（女子）'!N45=0,"",('申込一覧表（女子）'!N45))</f>
        <v/>
      </c>
      <c r="AJ45" s="120" t="str">
        <f>IF('申込一覧表（女子）'!O45=0,"",('申込一覧表（女子）'!O45))</f>
        <v/>
      </c>
      <c r="AK45" s="120" t="str">
        <f>IF('申込一覧表（女子）'!P45=0,"",('申込一覧表（女子）'!P45))</f>
        <v/>
      </c>
      <c r="AL45" s="120" t="str">
        <f>IF('申込一覧表（女子）'!Q45=0,"",('申込一覧表（女子）'!Q45))</f>
        <v/>
      </c>
      <c r="AM45" s="120" t="str">
        <f>IF('申込一覧表（女子）'!R45=0,"",('申込一覧表（女子）'!R45))</f>
        <v/>
      </c>
      <c r="AN45" s="120" t="str">
        <f>IF('申込一覧表（女子）'!S45=0,"",('申込一覧表（女子）'!S45))</f>
        <v/>
      </c>
      <c r="AO45" s="120" t="str">
        <f>IF('申込一覧表（女子）'!T45=0,"",('申込一覧表（女子）'!T45))</f>
        <v/>
      </c>
      <c r="AP45" s="120" t="str">
        <f>IF('申込一覧表（女子）'!U45=0,"",('申込一覧表（女子）'!U45))</f>
        <v/>
      </c>
      <c r="AQ45" s="120" t="str">
        <f>IF('申込一覧表（女子）'!V45=0,"",('申込一覧表（女子）'!V45))</f>
        <v/>
      </c>
      <c r="AR45" s="120" t="str">
        <f>IF('申込一覧表（女子）'!W45=0,"",('申込一覧表（女子）'!W45))</f>
        <v/>
      </c>
      <c r="AS45" s="120" t="str">
        <f>IF('申込一覧表（女子）'!X45=0,"",('申込一覧表（女子）'!X45))</f>
        <v/>
      </c>
      <c r="AT45" s="120" t="str">
        <f>IF('申込一覧表（女子）'!Y45=0,"",('申込一覧表（女子）'!Y45))</f>
        <v/>
      </c>
      <c r="AU45" s="120" t="str">
        <f>IF('申込一覧表（女子）'!Z45=0,"",('申込一覧表（女子）'!Z45))</f>
        <v/>
      </c>
      <c r="AV45" s="204"/>
      <c r="AW45" s="205"/>
      <c r="AX45" s="212"/>
      <c r="AY45" s="41" t="str">
        <f t="shared" si="2"/>
        <v/>
      </c>
      <c r="AZ45" s="6" t="str">
        <f t="shared" si="2"/>
        <v/>
      </c>
      <c r="BA45" s="6" t="str">
        <f t="shared" si="2"/>
        <v/>
      </c>
      <c r="BB45" s="6" t="str">
        <f t="shared" si="2"/>
        <v/>
      </c>
      <c r="BC45" s="44" t="str">
        <f>IF($AN45="○",COUNTIF($AN$17:$AN45,"○"),"")</f>
        <v/>
      </c>
      <c r="BD45" s="44" t="str">
        <f>IF($AO45="○",COUNTIF($AO$17:$AO45,"○"),"")</f>
        <v/>
      </c>
      <c r="BE45" s="44" t="str">
        <f>IF($AP45="○",COUNTIF($AP$17:$AP45,"○"),"")</f>
        <v/>
      </c>
      <c r="BF45" s="44" t="str">
        <f>IF($AQ45="○",COUNTIF($AQ$17:$AQ45,"○"),"")</f>
        <v/>
      </c>
      <c r="BG45" s="73" t="str">
        <f>IF($AT45="○",COUNTIF($AT$17:$AT45,"○"),"")</f>
        <v/>
      </c>
      <c r="BH45" s="74" t="str">
        <f>IF($AU45="○",COUNTIF($AU$17:$AU45,"○"),"")</f>
        <v/>
      </c>
      <c r="BI45" s="41" t="str">
        <f t="shared" si="3"/>
        <v/>
      </c>
      <c r="BJ45" s="6" t="str">
        <f t="shared" si="3"/>
        <v/>
      </c>
      <c r="BK45" s="6" t="str">
        <f t="shared" si="3"/>
        <v/>
      </c>
      <c r="BL45" s="6" t="str">
        <f t="shared" si="3"/>
        <v/>
      </c>
      <c r="BM45" s="44" t="str">
        <f>IF($AR45="○",COUNTIF($AR$17:$AR45,"○"),"")</f>
        <v/>
      </c>
      <c r="BN45" s="44" t="str">
        <f>IF($AS45="○",COUNTIF($AS$17:$AS45,"○"),"")</f>
        <v/>
      </c>
      <c r="BO45" s="44" t="str">
        <f>IF($AT45="○",COUNTIF($AT$17:$AT45,"○"),"")</f>
        <v/>
      </c>
      <c r="BP45" s="54" t="str">
        <f>IF($AU45="○",COUNTIF($AU$17:$AU45,"○"),"")</f>
        <v/>
      </c>
      <c r="BQ45" s="73" t="str">
        <f>IF($AT45="○",COUNTIF($AT$17:$AT45,"○"),"")</f>
        <v/>
      </c>
      <c r="BR45" s="74" t="str">
        <f>IF($AU45="○",COUNTIF($AU$17:$AU45,"○"),"")</f>
        <v/>
      </c>
      <c r="BS45" s="4"/>
      <c r="BT45" s="10"/>
      <c r="BU45" s="10"/>
      <c r="BV45" s="10"/>
      <c r="BW45" s="10"/>
      <c r="BX45" s="10"/>
      <c r="BY45" s="26"/>
      <c r="BZ45" s="4"/>
      <c r="CA45" s="4"/>
      <c r="CB45" s="10"/>
      <c r="CC45" s="10"/>
      <c r="CD45" s="10"/>
      <c r="CE45" s="10"/>
      <c r="CF45" s="10"/>
    </row>
    <row r="46" spans="1:85" ht="21.95" customHeight="1" thickTop="1" thickBot="1" x14ac:dyDescent="0.2">
      <c r="A46" s="41" t="str">
        <f t="shared" si="0"/>
        <v/>
      </c>
      <c r="B46" s="6" t="str">
        <f t="shared" si="0"/>
        <v/>
      </c>
      <c r="C46" s="6" t="str">
        <f t="shared" si="0"/>
        <v/>
      </c>
      <c r="D46" s="6" t="str">
        <f t="shared" si="0"/>
        <v/>
      </c>
      <c r="E46" s="44" t="str">
        <f>IF($AN46="○",COUNTIF($AN$17:$AN46,"○"),"")</f>
        <v/>
      </c>
      <c r="F46" s="44" t="str">
        <f>IF($AO46="○",COUNTIF($AO$17:$AO46,"○"),"")</f>
        <v/>
      </c>
      <c r="G46" s="44" t="str">
        <f>IF($AP46="○",COUNTIF($AP$17:$AP46,"○"),"")</f>
        <v/>
      </c>
      <c r="H46" s="44" t="str">
        <f>IF($AQ46="○",COUNTIF($AQ$17:$AQ46,"○"),"")</f>
        <v/>
      </c>
      <c r="I46" s="73" t="str">
        <f>IF($AT46="○",COUNTIF($AT$17:$AT46,"○"),"")</f>
        <v/>
      </c>
      <c r="J46" s="74" t="str">
        <f>IF($AU46="○",COUNTIF($AU$17:$AU46,"○"),"")</f>
        <v/>
      </c>
      <c r="K46" s="41" t="str">
        <f t="shared" si="1"/>
        <v/>
      </c>
      <c r="L46" s="6" t="str">
        <f t="shared" si="1"/>
        <v/>
      </c>
      <c r="M46" s="6" t="str">
        <f t="shared" si="1"/>
        <v/>
      </c>
      <c r="N46" s="6" t="str">
        <f t="shared" si="1"/>
        <v/>
      </c>
      <c r="O46" s="44" t="str">
        <f>IF($AR46="○",COUNTIF($AR$17:$AR46,"○"),"")</f>
        <v/>
      </c>
      <c r="P46" s="44" t="str">
        <f>IF($AS46="○",COUNTIF($AS$17:$AS46,"○"),"")</f>
        <v/>
      </c>
      <c r="Q46" s="44" t="str">
        <f>IF($AT46="○",COUNTIF($AT$17:$AT46,"○"),"")</f>
        <v/>
      </c>
      <c r="R46" s="54" t="str">
        <f>IF($AU46="○",COUNTIF($AU$17:$AU46,"○"),"")</f>
        <v/>
      </c>
      <c r="S46" s="73" t="str">
        <f>IF($AT46="○",COUNTIF($AT$17:$AT46,"○"),"")</f>
        <v/>
      </c>
      <c r="T46" s="74" t="str">
        <f>IF($AU46="○",COUNTIF($AU$17:$AU46,"○"),"")</f>
        <v/>
      </c>
      <c r="U46" s="10"/>
      <c r="V46" s="14">
        <v>30</v>
      </c>
      <c r="W46" s="120" t="str">
        <f>IF('申込一覧表（女子）'!$B$46=0,"",('申込一覧表（女子）'!$B$46))</f>
        <v/>
      </c>
      <c r="X46" s="120" t="str">
        <f>IF('申込一覧表（女子）'!C46=0,"",('申込一覧表（女子）'!C46))</f>
        <v/>
      </c>
      <c r="Y46" s="120" t="str">
        <f>IF('申込一覧表（女子）'!D46=0,"",('申込一覧表（女子）'!D46))</f>
        <v/>
      </c>
      <c r="Z46" s="120" t="str">
        <f>IF('申込一覧表（女子）'!E46=0,"",('申込一覧表（女子）'!E46))</f>
        <v/>
      </c>
      <c r="AA46" s="120">
        <f t="shared" si="5"/>
        <v>0</v>
      </c>
      <c r="AB46" s="120" t="str">
        <f>IF('申込一覧表（女子）'!G46=0,"",('申込一覧表（女子）'!G46))</f>
        <v/>
      </c>
      <c r="AC46" s="120" t="str">
        <f>IF('申込一覧表（女子）'!H46=0,"",('申込一覧表（女子）'!H46))</f>
        <v/>
      </c>
      <c r="AD46" s="120" t="str">
        <f>IF('申込一覧表（女子）'!I46=0,"",('申込一覧表（女子）'!I46))</f>
        <v/>
      </c>
      <c r="AE46" s="120" t="str">
        <f>IF('申込一覧表（女子）'!J46=0,"",('申込一覧表（女子）'!J46))</f>
        <v/>
      </c>
      <c r="AF46" s="120" t="str">
        <f>IF('申込一覧表（女子）'!K46=0,"",('申込一覧表（女子）'!K46))</f>
        <v/>
      </c>
      <c r="AG46" s="120" t="str">
        <f>IF('申込一覧表（女子）'!L46=0,"",('申込一覧表（女子）'!L46))</f>
        <v/>
      </c>
      <c r="AH46" s="120" t="str">
        <f>IF('申込一覧表（女子）'!M46=0,"",('申込一覧表（女子）'!M46))</f>
        <v/>
      </c>
      <c r="AI46" s="120" t="str">
        <f>IF('申込一覧表（女子）'!N46=0,"",('申込一覧表（女子）'!N46))</f>
        <v/>
      </c>
      <c r="AJ46" s="120" t="str">
        <f>IF('申込一覧表（女子）'!O46=0,"",('申込一覧表（女子）'!O46))</f>
        <v/>
      </c>
      <c r="AK46" s="120" t="str">
        <f>IF('申込一覧表（女子）'!P46=0,"",('申込一覧表（女子）'!P46))</f>
        <v/>
      </c>
      <c r="AL46" s="120" t="str">
        <f>IF('申込一覧表（女子）'!Q46=0,"",('申込一覧表（女子）'!Q46))</f>
        <v/>
      </c>
      <c r="AM46" s="120" t="str">
        <f>IF('申込一覧表（女子）'!R46=0,"",('申込一覧表（女子）'!R46))</f>
        <v/>
      </c>
      <c r="AN46" s="120" t="str">
        <f>IF('申込一覧表（女子）'!S46=0,"",('申込一覧表（女子）'!S46))</f>
        <v/>
      </c>
      <c r="AO46" s="120" t="str">
        <f>IF('申込一覧表（女子）'!T46=0,"",('申込一覧表（女子）'!T46))</f>
        <v/>
      </c>
      <c r="AP46" s="120" t="str">
        <f>IF('申込一覧表（女子）'!U46=0,"",('申込一覧表（女子）'!U46))</f>
        <v/>
      </c>
      <c r="AQ46" s="120" t="str">
        <f>IF('申込一覧表（女子）'!V46=0,"",('申込一覧表（女子）'!V46))</f>
        <v/>
      </c>
      <c r="AR46" s="120" t="str">
        <f>IF('申込一覧表（女子）'!W46=0,"",('申込一覧表（女子）'!W46))</f>
        <v/>
      </c>
      <c r="AS46" s="120" t="str">
        <f>IF('申込一覧表（女子）'!X46=0,"",('申込一覧表（女子）'!X46))</f>
        <v/>
      </c>
      <c r="AT46" s="120" t="str">
        <f>IF('申込一覧表（女子）'!Y46=0,"",('申込一覧表（女子）'!Y46))</f>
        <v/>
      </c>
      <c r="AU46" s="120" t="str">
        <f>IF('申込一覧表（女子）'!Z46=0,"",('申込一覧表（女子）'!Z46))</f>
        <v/>
      </c>
      <c r="AV46" s="204"/>
      <c r="AW46" s="205"/>
      <c r="AX46" s="212"/>
      <c r="AY46" s="41" t="str">
        <f t="shared" si="2"/>
        <v/>
      </c>
      <c r="AZ46" s="6" t="str">
        <f t="shared" si="2"/>
        <v/>
      </c>
      <c r="BA46" s="6" t="str">
        <f t="shared" si="2"/>
        <v/>
      </c>
      <c r="BB46" s="6" t="str">
        <f t="shared" si="2"/>
        <v/>
      </c>
      <c r="BC46" s="44" t="str">
        <f>IF($AN46="○",COUNTIF($AN$17:$AN46,"○"),"")</f>
        <v/>
      </c>
      <c r="BD46" s="44" t="str">
        <f>IF($AO46="○",COUNTIF($AO$17:$AO46,"○"),"")</f>
        <v/>
      </c>
      <c r="BE46" s="44" t="str">
        <f>IF($AP46="○",COUNTIF($AP$17:$AP46,"○"),"")</f>
        <v/>
      </c>
      <c r="BF46" s="44" t="str">
        <f>IF($AQ46="○",COUNTIF($AQ$17:$AQ46,"○"),"")</f>
        <v/>
      </c>
      <c r="BG46" s="73" t="str">
        <f>IF($AT46="○",COUNTIF($AT$17:$AT46,"○"),"")</f>
        <v/>
      </c>
      <c r="BH46" s="74" t="str">
        <f>IF($AU46="○",COUNTIF($AU$17:$AU46,"○"),"")</f>
        <v/>
      </c>
      <c r="BI46" s="41" t="str">
        <f t="shared" si="3"/>
        <v/>
      </c>
      <c r="BJ46" s="6" t="str">
        <f t="shared" si="3"/>
        <v/>
      </c>
      <c r="BK46" s="6" t="str">
        <f t="shared" si="3"/>
        <v/>
      </c>
      <c r="BL46" s="6" t="str">
        <f t="shared" si="3"/>
        <v/>
      </c>
      <c r="BM46" s="44" t="str">
        <f>IF($AR46="○",COUNTIF($AR$17:$AR46,"○"),"")</f>
        <v/>
      </c>
      <c r="BN46" s="44" t="str">
        <f>IF($AS46="○",COUNTIF($AS$17:$AS46,"○"),"")</f>
        <v/>
      </c>
      <c r="BO46" s="44" t="str">
        <f>IF($AT46="○",COUNTIF($AT$17:$AT46,"○"),"")</f>
        <v/>
      </c>
      <c r="BP46" s="54" t="str">
        <f>IF($AU46="○",COUNTIF($AU$17:$AU46,"○"),"")</f>
        <v/>
      </c>
      <c r="BQ46" s="73" t="str">
        <f>IF($AT46="○",COUNTIF($AT$17:$AT46,"○"),"")</f>
        <v/>
      </c>
      <c r="BR46" s="74" t="str">
        <f>IF($AU46="○",COUNTIF($AU$17:$AU46,"○"),"")</f>
        <v/>
      </c>
      <c r="BS46" s="4"/>
      <c r="BT46" s="10"/>
      <c r="BU46" s="10"/>
      <c r="BV46" s="24"/>
      <c r="BW46" s="10"/>
      <c r="BX46" s="10"/>
      <c r="BY46" s="26"/>
      <c r="BZ46" s="4"/>
      <c r="CA46" s="4"/>
      <c r="CB46" s="10"/>
      <c r="CC46" s="10"/>
      <c r="CD46" s="10"/>
      <c r="CE46" s="24"/>
      <c r="CF46" s="10"/>
    </row>
    <row r="47" spans="1:85" ht="21.95" customHeight="1" thickTop="1" thickBot="1" x14ac:dyDescent="0.2">
      <c r="A47" s="41" t="str">
        <f t="shared" si="0"/>
        <v/>
      </c>
      <c r="B47" s="6" t="str">
        <f t="shared" si="0"/>
        <v/>
      </c>
      <c r="C47" s="6" t="str">
        <f t="shared" si="0"/>
        <v/>
      </c>
      <c r="D47" s="6" t="str">
        <f t="shared" si="0"/>
        <v/>
      </c>
      <c r="E47" s="44" t="str">
        <f>IF($AN47="○",COUNTIF($AN$17:$AN47,"○"),"")</f>
        <v/>
      </c>
      <c r="F47" s="44" t="str">
        <f>IF($AO47="○",COUNTIF($AO$17:$AO47,"○"),"")</f>
        <v/>
      </c>
      <c r="G47" s="44" t="str">
        <f>IF($AP47="○",COUNTIF($AP$17:$AP47,"○"),"")</f>
        <v/>
      </c>
      <c r="H47" s="44" t="str">
        <f>IF($AQ47="○",COUNTIF($AQ$17:$AQ47,"○"),"")</f>
        <v/>
      </c>
      <c r="I47" s="73" t="str">
        <f>IF($AT47="○",COUNTIF($AT$17:$AT47,"○"),"")</f>
        <v/>
      </c>
      <c r="J47" s="74" t="str">
        <f>IF($AU47="○",COUNTIF($AU$17:$AU47,"○"),"")</f>
        <v/>
      </c>
      <c r="K47" s="41" t="str">
        <f t="shared" si="1"/>
        <v/>
      </c>
      <c r="L47" s="6" t="str">
        <f t="shared" si="1"/>
        <v/>
      </c>
      <c r="M47" s="6" t="str">
        <f t="shared" si="1"/>
        <v/>
      </c>
      <c r="N47" s="6" t="str">
        <f t="shared" si="1"/>
        <v/>
      </c>
      <c r="O47" s="44" t="str">
        <f>IF($AR47="○",COUNTIF($AR$17:$AR47,"○"),"")</f>
        <v/>
      </c>
      <c r="P47" s="44" t="str">
        <f>IF($AS47="○",COUNTIF($AS$17:$AS47,"○"),"")</f>
        <v/>
      </c>
      <c r="Q47" s="44" t="str">
        <f>IF($AT47="○",COUNTIF($AT$17:$AT47,"○"),"")</f>
        <v/>
      </c>
      <c r="R47" s="54" t="str">
        <f>IF($AU47="○",COUNTIF($AU$17:$AU47,"○"),"")</f>
        <v/>
      </c>
      <c r="S47" s="73" t="str">
        <f>IF($AT47="○",COUNTIF($AT$17:$AT47,"○"),"")</f>
        <v/>
      </c>
      <c r="T47" s="74" t="str">
        <f>IF($AU47="○",COUNTIF($AU$17:$AU47,"○"),"")</f>
        <v/>
      </c>
      <c r="U47" s="10"/>
      <c r="V47" s="14">
        <v>31</v>
      </c>
      <c r="W47" s="120" t="str">
        <f>IF('申込一覧表（女子）'!$B$47=0,"",('申込一覧表（女子）'!$B$47))</f>
        <v/>
      </c>
      <c r="X47" s="120" t="str">
        <f>IF('申込一覧表（女子）'!C47=0,"",('申込一覧表（女子）'!C47))</f>
        <v/>
      </c>
      <c r="Y47" s="120" t="str">
        <f>IF('申込一覧表（女子）'!D47=0,"",('申込一覧表（女子）'!D47))</f>
        <v/>
      </c>
      <c r="Z47" s="120" t="str">
        <f>IF('申込一覧表（女子）'!E47=0,"",('申込一覧表（女子）'!E47))</f>
        <v/>
      </c>
      <c r="AA47" s="120">
        <f t="shared" si="5"/>
        <v>0</v>
      </c>
      <c r="AB47" s="120" t="str">
        <f>IF('申込一覧表（女子）'!G47=0,"",('申込一覧表（女子）'!G47))</f>
        <v/>
      </c>
      <c r="AC47" s="120" t="str">
        <f>IF('申込一覧表（女子）'!H47=0,"",('申込一覧表（女子）'!H47))</f>
        <v/>
      </c>
      <c r="AD47" s="120" t="str">
        <f>IF('申込一覧表（女子）'!I47=0,"",('申込一覧表（女子）'!I47))</f>
        <v/>
      </c>
      <c r="AE47" s="120" t="str">
        <f>IF('申込一覧表（女子）'!J47=0,"",('申込一覧表（女子）'!J47))</f>
        <v/>
      </c>
      <c r="AF47" s="120" t="str">
        <f>IF('申込一覧表（女子）'!K47=0,"",('申込一覧表（女子）'!K47))</f>
        <v/>
      </c>
      <c r="AG47" s="120" t="str">
        <f>IF('申込一覧表（女子）'!L47=0,"",('申込一覧表（女子）'!L47))</f>
        <v/>
      </c>
      <c r="AH47" s="120" t="str">
        <f>IF('申込一覧表（女子）'!M47=0,"",('申込一覧表（女子）'!M47))</f>
        <v/>
      </c>
      <c r="AI47" s="120" t="str">
        <f>IF('申込一覧表（女子）'!N47=0,"",('申込一覧表（女子）'!N47))</f>
        <v/>
      </c>
      <c r="AJ47" s="120" t="str">
        <f>IF('申込一覧表（女子）'!O47=0,"",('申込一覧表（女子）'!O47))</f>
        <v/>
      </c>
      <c r="AK47" s="120" t="str">
        <f>IF('申込一覧表（女子）'!P47=0,"",('申込一覧表（女子）'!P47))</f>
        <v/>
      </c>
      <c r="AL47" s="120" t="str">
        <f>IF('申込一覧表（女子）'!Q47=0,"",('申込一覧表（女子）'!Q47))</f>
        <v/>
      </c>
      <c r="AM47" s="120" t="str">
        <f>IF('申込一覧表（女子）'!R47=0,"",('申込一覧表（女子）'!R47))</f>
        <v/>
      </c>
      <c r="AN47" s="120" t="str">
        <f>IF('申込一覧表（女子）'!S47=0,"",('申込一覧表（女子）'!S47))</f>
        <v/>
      </c>
      <c r="AO47" s="120" t="str">
        <f>IF('申込一覧表（女子）'!T47=0,"",('申込一覧表（女子）'!T47))</f>
        <v/>
      </c>
      <c r="AP47" s="120" t="str">
        <f>IF('申込一覧表（女子）'!U47=0,"",('申込一覧表（女子）'!U47))</f>
        <v/>
      </c>
      <c r="AQ47" s="120" t="str">
        <f>IF('申込一覧表（女子）'!V47=0,"",('申込一覧表（女子）'!V47))</f>
        <v/>
      </c>
      <c r="AR47" s="120" t="str">
        <f>IF('申込一覧表（女子）'!W47=0,"",('申込一覧表（女子）'!W47))</f>
        <v/>
      </c>
      <c r="AS47" s="120" t="str">
        <f>IF('申込一覧表（女子）'!X47=0,"",('申込一覧表（女子）'!X47))</f>
        <v/>
      </c>
      <c r="AT47" s="120" t="str">
        <f>IF('申込一覧表（女子）'!Y47=0,"",('申込一覧表（女子）'!Y47))</f>
        <v/>
      </c>
      <c r="AU47" s="120" t="str">
        <f>IF('申込一覧表（女子）'!Z47=0,"",('申込一覧表（女子）'!Z47))</f>
        <v/>
      </c>
      <c r="AV47" s="204"/>
      <c r="AW47" s="205"/>
      <c r="AX47" s="212"/>
      <c r="AY47" s="41" t="str">
        <f t="shared" si="2"/>
        <v/>
      </c>
      <c r="AZ47" s="6" t="str">
        <f t="shared" si="2"/>
        <v/>
      </c>
      <c r="BA47" s="6" t="str">
        <f t="shared" si="2"/>
        <v/>
      </c>
      <c r="BB47" s="6" t="str">
        <f t="shared" si="2"/>
        <v/>
      </c>
      <c r="BC47" s="44" t="str">
        <f>IF($AN47="○",COUNTIF($AN$17:$AN47,"○"),"")</f>
        <v/>
      </c>
      <c r="BD47" s="44" t="str">
        <f>IF($AO47="○",COUNTIF($AO$17:$AO47,"○"),"")</f>
        <v/>
      </c>
      <c r="BE47" s="44" t="str">
        <f>IF($AP47="○",COUNTIF($AP$17:$AP47,"○"),"")</f>
        <v/>
      </c>
      <c r="BF47" s="44" t="str">
        <f>IF($AQ47="○",COUNTIF($AQ$17:$AQ47,"○"),"")</f>
        <v/>
      </c>
      <c r="BG47" s="73" t="str">
        <f>IF($AT47="○",COUNTIF($AT$17:$AT47,"○"),"")</f>
        <v/>
      </c>
      <c r="BH47" s="74" t="str">
        <f>IF($AU47="○",COUNTIF($AU$17:$AU47,"○"),"")</f>
        <v/>
      </c>
      <c r="BI47" s="41" t="str">
        <f t="shared" si="3"/>
        <v/>
      </c>
      <c r="BJ47" s="6" t="str">
        <f t="shared" si="3"/>
        <v/>
      </c>
      <c r="BK47" s="6" t="str">
        <f t="shared" si="3"/>
        <v/>
      </c>
      <c r="BL47" s="6" t="str">
        <f t="shared" si="3"/>
        <v/>
      </c>
      <c r="BM47" s="44" t="str">
        <f>IF($AR47="○",COUNTIF($AR$17:$AR47,"○"),"")</f>
        <v/>
      </c>
      <c r="BN47" s="44" t="str">
        <f>IF($AS47="○",COUNTIF($AS$17:$AS47,"○"),"")</f>
        <v/>
      </c>
      <c r="BO47" s="44" t="str">
        <f>IF($AT47="○",COUNTIF($AT$17:$AT47,"○"),"")</f>
        <v/>
      </c>
      <c r="BP47" s="54" t="str">
        <f>IF($AU47="○",COUNTIF($AU$17:$AU47,"○"),"")</f>
        <v/>
      </c>
      <c r="BQ47" s="73" t="str">
        <f>IF($AT47="○",COUNTIF($AT$17:$AT47,"○"),"")</f>
        <v/>
      </c>
      <c r="BR47" s="74" t="str">
        <f>IF($AU47="○",COUNTIF($AU$17:$AU47,"○"),"")</f>
        <v/>
      </c>
      <c r="BS47" s="4"/>
      <c r="BT47" s="10"/>
      <c r="BU47" s="10"/>
      <c r="BV47" s="10"/>
      <c r="BW47" s="10"/>
      <c r="BX47" s="10"/>
      <c r="BY47" s="26"/>
      <c r="BZ47" s="4"/>
      <c r="CA47" s="4"/>
      <c r="CB47" s="10"/>
      <c r="CC47" s="10"/>
      <c r="CD47" s="10"/>
      <c r="CE47" s="10"/>
      <c r="CF47" s="10"/>
    </row>
    <row r="48" spans="1:85" ht="21.95" customHeight="1" thickTop="1" thickBot="1" x14ac:dyDescent="0.2">
      <c r="A48" s="41" t="str">
        <f t="shared" si="0"/>
        <v/>
      </c>
      <c r="B48" s="6" t="str">
        <f t="shared" si="0"/>
        <v/>
      </c>
      <c r="C48" s="6" t="str">
        <f t="shared" si="0"/>
        <v/>
      </c>
      <c r="D48" s="6" t="str">
        <f t="shared" si="0"/>
        <v/>
      </c>
      <c r="E48" s="44" t="str">
        <f>IF($AN48="○",COUNTIF($AN$17:$AN48,"○"),"")</f>
        <v/>
      </c>
      <c r="F48" s="44" t="str">
        <f>IF($AO48="○",COUNTIF($AO$17:$AO48,"○"),"")</f>
        <v/>
      </c>
      <c r="G48" s="44" t="str">
        <f>IF($AP48="○",COUNTIF($AP$17:$AP48,"○"),"")</f>
        <v/>
      </c>
      <c r="H48" s="44" t="str">
        <f>IF($AQ48="○",COUNTIF($AQ$17:$AQ48,"○"),"")</f>
        <v/>
      </c>
      <c r="I48" s="73" t="str">
        <f>IF($AT48="○",COUNTIF($AT$17:$AT48,"○"),"")</f>
        <v/>
      </c>
      <c r="J48" s="74" t="str">
        <f>IF($AU48="○",COUNTIF($AU$17:$AU48,"○"),"")</f>
        <v/>
      </c>
      <c r="K48" s="41" t="str">
        <f t="shared" si="1"/>
        <v/>
      </c>
      <c r="L48" s="6" t="str">
        <f t="shared" si="1"/>
        <v/>
      </c>
      <c r="M48" s="6" t="str">
        <f t="shared" si="1"/>
        <v/>
      </c>
      <c r="N48" s="6" t="str">
        <f t="shared" si="1"/>
        <v/>
      </c>
      <c r="O48" s="44" t="str">
        <f>IF($AR48="○",COUNTIF($AR$17:$AR48,"○"),"")</f>
        <v/>
      </c>
      <c r="P48" s="44" t="str">
        <f>IF($AS48="○",COUNTIF($AS$17:$AS48,"○"),"")</f>
        <v/>
      </c>
      <c r="Q48" s="44" t="str">
        <f>IF($AT48="○",COUNTIF($AT$17:$AT48,"○"),"")</f>
        <v/>
      </c>
      <c r="R48" s="54" t="str">
        <f>IF($AU48="○",COUNTIF($AU$17:$AU48,"○"),"")</f>
        <v/>
      </c>
      <c r="S48" s="73" t="str">
        <f>IF($AT48="○",COUNTIF($AT$17:$AT48,"○"),"")</f>
        <v/>
      </c>
      <c r="T48" s="74" t="str">
        <f>IF($AU48="○",COUNTIF($AU$17:$AU48,"○"),"")</f>
        <v/>
      </c>
      <c r="U48" s="10"/>
      <c r="V48" s="14">
        <v>32</v>
      </c>
      <c r="W48" s="120" t="str">
        <f>IF('申込一覧表（女子）'!$B$48=0,"",('申込一覧表（女子）'!$B$48))</f>
        <v/>
      </c>
      <c r="X48" s="120" t="str">
        <f>IF('申込一覧表（女子）'!C48=0,"",('申込一覧表（女子）'!C48))</f>
        <v/>
      </c>
      <c r="Y48" s="120" t="str">
        <f>IF('申込一覧表（女子）'!D48=0,"",('申込一覧表（女子）'!D48))</f>
        <v/>
      </c>
      <c r="Z48" s="120" t="str">
        <f>IF('申込一覧表（女子）'!E48=0,"",('申込一覧表（女子）'!E48))</f>
        <v/>
      </c>
      <c r="AA48" s="120">
        <f t="shared" si="5"/>
        <v>0</v>
      </c>
      <c r="AB48" s="120" t="str">
        <f>IF('申込一覧表（女子）'!G48=0,"",('申込一覧表（女子）'!G48))</f>
        <v/>
      </c>
      <c r="AC48" s="120" t="str">
        <f>IF('申込一覧表（女子）'!H48=0,"",('申込一覧表（女子）'!H48))</f>
        <v/>
      </c>
      <c r="AD48" s="120" t="str">
        <f>IF('申込一覧表（女子）'!I48=0,"",('申込一覧表（女子）'!I48))</f>
        <v/>
      </c>
      <c r="AE48" s="120" t="str">
        <f>IF('申込一覧表（女子）'!J48=0,"",('申込一覧表（女子）'!J48))</f>
        <v/>
      </c>
      <c r="AF48" s="120" t="str">
        <f>IF('申込一覧表（女子）'!K48=0,"",('申込一覧表（女子）'!K48))</f>
        <v/>
      </c>
      <c r="AG48" s="120" t="str">
        <f>IF('申込一覧表（女子）'!L48=0,"",('申込一覧表（女子）'!L48))</f>
        <v/>
      </c>
      <c r="AH48" s="120" t="str">
        <f>IF('申込一覧表（女子）'!M48=0,"",('申込一覧表（女子）'!M48))</f>
        <v/>
      </c>
      <c r="AI48" s="120" t="str">
        <f>IF('申込一覧表（女子）'!N48=0,"",('申込一覧表（女子）'!N48))</f>
        <v/>
      </c>
      <c r="AJ48" s="120" t="str">
        <f>IF('申込一覧表（女子）'!O48=0,"",('申込一覧表（女子）'!O48))</f>
        <v/>
      </c>
      <c r="AK48" s="120" t="str">
        <f>IF('申込一覧表（女子）'!P48=0,"",('申込一覧表（女子）'!P48))</f>
        <v/>
      </c>
      <c r="AL48" s="120" t="str">
        <f>IF('申込一覧表（女子）'!Q48=0,"",('申込一覧表（女子）'!Q48))</f>
        <v/>
      </c>
      <c r="AM48" s="120" t="str">
        <f>IF('申込一覧表（女子）'!R48=0,"",('申込一覧表（女子）'!R48))</f>
        <v/>
      </c>
      <c r="AN48" s="120" t="str">
        <f>IF('申込一覧表（女子）'!S48=0,"",('申込一覧表（女子）'!S48))</f>
        <v/>
      </c>
      <c r="AO48" s="120" t="str">
        <f>IF('申込一覧表（女子）'!T48=0,"",('申込一覧表（女子）'!T48))</f>
        <v/>
      </c>
      <c r="AP48" s="120" t="str">
        <f>IF('申込一覧表（女子）'!U48=0,"",('申込一覧表（女子）'!U48))</f>
        <v/>
      </c>
      <c r="AQ48" s="120" t="str">
        <f>IF('申込一覧表（女子）'!V48=0,"",('申込一覧表（女子）'!V48))</f>
        <v/>
      </c>
      <c r="AR48" s="120" t="str">
        <f>IF('申込一覧表（女子）'!W48=0,"",('申込一覧表（女子）'!W48))</f>
        <v/>
      </c>
      <c r="AS48" s="120" t="str">
        <f>IF('申込一覧表（女子）'!X48=0,"",('申込一覧表（女子）'!X48))</f>
        <v/>
      </c>
      <c r="AT48" s="120" t="str">
        <f>IF('申込一覧表（女子）'!Y48=0,"",('申込一覧表（女子）'!Y48))</f>
        <v/>
      </c>
      <c r="AU48" s="120" t="str">
        <f>IF('申込一覧表（女子）'!Z48=0,"",('申込一覧表（女子）'!Z48))</f>
        <v/>
      </c>
      <c r="AV48" s="204"/>
      <c r="AW48" s="205"/>
      <c r="AX48" s="212"/>
      <c r="AY48" s="41" t="str">
        <f t="shared" si="2"/>
        <v/>
      </c>
      <c r="AZ48" s="6" t="str">
        <f t="shared" si="2"/>
        <v/>
      </c>
      <c r="BA48" s="6" t="str">
        <f t="shared" si="2"/>
        <v/>
      </c>
      <c r="BB48" s="6" t="str">
        <f t="shared" si="2"/>
        <v/>
      </c>
      <c r="BC48" s="44" t="str">
        <f>IF($AN48="○",COUNTIF($AN$17:$AN48,"○"),"")</f>
        <v/>
      </c>
      <c r="BD48" s="44" t="str">
        <f>IF($AO48="○",COUNTIF($AO$17:$AO48,"○"),"")</f>
        <v/>
      </c>
      <c r="BE48" s="44" t="str">
        <f>IF($AP48="○",COUNTIF($AP$17:$AP48,"○"),"")</f>
        <v/>
      </c>
      <c r="BF48" s="44" t="str">
        <f>IF($AQ48="○",COUNTIF($AQ$17:$AQ48,"○"),"")</f>
        <v/>
      </c>
      <c r="BG48" s="73" t="str">
        <f>IF($AT48="○",COUNTIF($AT$17:$AT48,"○"),"")</f>
        <v/>
      </c>
      <c r="BH48" s="74" t="str">
        <f>IF($AU48="○",COUNTIF($AU$17:$AU48,"○"),"")</f>
        <v/>
      </c>
      <c r="BI48" s="41" t="str">
        <f t="shared" si="3"/>
        <v/>
      </c>
      <c r="BJ48" s="6" t="str">
        <f t="shared" si="3"/>
        <v/>
      </c>
      <c r="BK48" s="6" t="str">
        <f t="shared" si="3"/>
        <v/>
      </c>
      <c r="BL48" s="6" t="str">
        <f t="shared" si="3"/>
        <v/>
      </c>
      <c r="BM48" s="44" t="str">
        <f>IF($AR48="○",COUNTIF($AR$17:$AR48,"○"),"")</f>
        <v/>
      </c>
      <c r="BN48" s="44" t="str">
        <f>IF($AS48="○",COUNTIF($AS$17:$AS48,"○"),"")</f>
        <v/>
      </c>
      <c r="BO48" s="44" t="str">
        <f>IF($AT48="○",COUNTIF($AT$17:$AT48,"○"),"")</f>
        <v/>
      </c>
      <c r="BP48" s="54" t="str">
        <f>IF($AU48="○",COUNTIF($AU$17:$AU48,"○"),"")</f>
        <v/>
      </c>
      <c r="BQ48" s="73" t="str">
        <f>IF($AT48="○",COUNTIF($AT$17:$AT48,"○"),"")</f>
        <v/>
      </c>
      <c r="BR48" s="74" t="str">
        <f>IF($AU48="○",COUNTIF($AU$17:$AU48,"○"),"")</f>
        <v/>
      </c>
      <c r="BS48" s="4"/>
      <c r="BT48" s="10"/>
      <c r="BU48" s="10"/>
      <c r="BV48" s="10"/>
      <c r="BW48" s="10"/>
      <c r="BX48" s="10"/>
      <c r="BY48" s="26"/>
      <c r="BZ48" s="4"/>
      <c r="CA48" s="4"/>
      <c r="CB48" s="10"/>
      <c r="CC48" s="10"/>
      <c r="CD48" s="10"/>
      <c r="CE48" s="10"/>
      <c r="CF48" s="10"/>
    </row>
    <row r="49" spans="1:84" ht="21.95" customHeight="1" thickTop="1" thickBot="1" x14ac:dyDescent="0.2">
      <c r="A49" s="41" t="str">
        <f t="shared" ref="A49:A56" si="13">E49</f>
        <v/>
      </c>
      <c r="B49" s="6" t="str">
        <f t="shared" ref="B49:B56" si="14">F49</f>
        <v/>
      </c>
      <c r="C49" s="6" t="str">
        <f t="shared" ref="C49:C56" si="15">G49</f>
        <v/>
      </c>
      <c r="D49" s="6" t="str">
        <f t="shared" ref="D49:D56" si="16">H49</f>
        <v/>
      </c>
      <c r="E49" s="44" t="str">
        <f>IF($AN49="○",COUNTIF($AN$17:$AN49,"○"),"")</f>
        <v/>
      </c>
      <c r="F49" s="44" t="str">
        <f>IF($AO49="○",COUNTIF($AO$17:$AO49,"○"),"")</f>
        <v/>
      </c>
      <c r="G49" s="44" t="str">
        <f>IF($AP49="○",COUNTIF($AP$17:$AP49,"○"),"")</f>
        <v/>
      </c>
      <c r="H49" s="44" t="str">
        <f>IF($AQ49="○",COUNTIF($AQ$17:$AQ49,"○"),"")</f>
        <v/>
      </c>
      <c r="I49" s="73" t="str">
        <f>IF($AT49="○",COUNTIF($AT$17:$AT49,"○"),"")</f>
        <v/>
      </c>
      <c r="J49" s="74" t="str">
        <f>IF($AU49="○",COUNTIF($AU$17:$AU49,"○"),"")</f>
        <v/>
      </c>
      <c r="K49" s="41" t="str">
        <f t="shared" ref="K49:K56" si="17">O49</f>
        <v/>
      </c>
      <c r="L49" s="6" t="str">
        <f t="shared" ref="L49:L56" si="18">P49</f>
        <v/>
      </c>
      <c r="M49" s="6" t="str">
        <f t="shared" ref="M49:M56" si="19">Q49</f>
        <v/>
      </c>
      <c r="N49" s="6" t="str">
        <f t="shared" ref="N49:N56" si="20">R49</f>
        <v/>
      </c>
      <c r="O49" s="44" t="str">
        <f>IF($AR49="○",COUNTIF($AR$17:$AR49,"○"),"")</f>
        <v/>
      </c>
      <c r="P49" s="44" t="str">
        <f>IF($AS49="○",COUNTIF($AS$17:$AS49,"○"),"")</f>
        <v/>
      </c>
      <c r="Q49" s="44" t="str">
        <f>IF($AT49="○",COUNTIF($AT$17:$AT49,"○"),"")</f>
        <v/>
      </c>
      <c r="R49" s="54" t="str">
        <f>IF($AU49="○",COUNTIF($AU$17:$AU49,"○"),"")</f>
        <v/>
      </c>
      <c r="S49" s="73" t="str">
        <f>IF($AT49="○",COUNTIF($AT$17:$AT49,"○"),"")</f>
        <v/>
      </c>
      <c r="T49" s="74" t="str">
        <f>IF($AU49="○",COUNTIF($AU$17:$AU49,"○"),"")</f>
        <v/>
      </c>
      <c r="U49" s="10"/>
      <c r="V49" s="14">
        <v>33</v>
      </c>
      <c r="W49" s="120" t="str">
        <f>IF('申込一覧表（女子）'!$B$49=0,"",('申込一覧表（女子）'!$B$49))</f>
        <v/>
      </c>
      <c r="X49" s="120" t="str">
        <f>IF('申込一覧表（女子）'!C49=0,"",('申込一覧表（女子）'!C49))</f>
        <v/>
      </c>
      <c r="Y49" s="120" t="str">
        <f>IF('申込一覧表（女子）'!D49=0,"",('申込一覧表（女子）'!D49))</f>
        <v/>
      </c>
      <c r="Z49" s="120" t="str">
        <f>IF('申込一覧表（女子）'!E49=0,"",('申込一覧表（女子）'!E49))</f>
        <v/>
      </c>
      <c r="AA49" s="120">
        <f t="shared" si="5"/>
        <v>0</v>
      </c>
      <c r="AB49" s="120" t="str">
        <f>IF('申込一覧表（女子）'!G49=0,"",('申込一覧表（女子）'!G49))</f>
        <v/>
      </c>
      <c r="AC49" s="120" t="str">
        <f>IF('申込一覧表（女子）'!H49=0,"",('申込一覧表（女子）'!H49))</f>
        <v/>
      </c>
      <c r="AD49" s="120" t="str">
        <f>IF('申込一覧表（女子）'!I49=0,"",('申込一覧表（女子）'!I49))</f>
        <v/>
      </c>
      <c r="AE49" s="120" t="str">
        <f>IF('申込一覧表（女子）'!J49=0,"",('申込一覧表（女子）'!J49))</f>
        <v/>
      </c>
      <c r="AF49" s="120" t="str">
        <f>IF('申込一覧表（女子）'!K49=0,"",('申込一覧表（女子）'!K49))</f>
        <v/>
      </c>
      <c r="AG49" s="120" t="str">
        <f>IF('申込一覧表（女子）'!L49=0,"",('申込一覧表（女子）'!L49))</f>
        <v/>
      </c>
      <c r="AH49" s="120" t="str">
        <f>IF('申込一覧表（女子）'!M49=0,"",('申込一覧表（女子）'!M49))</f>
        <v/>
      </c>
      <c r="AI49" s="120" t="str">
        <f>IF('申込一覧表（女子）'!N49=0,"",('申込一覧表（女子）'!N49))</f>
        <v/>
      </c>
      <c r="AJ49" s="120" t="str">
        <f>IF('申込一覧表（女子）'!O49=0,"",('申込一覧表（女子）'!O49))</f>
        <v/>
      </c>
      <c r="AK49" s="120" t="str">
        <f>IF('申込一覧表（女子）'!P49=0,"",('申込一覧表（女子）'!P49))</f>
        <v/>
      </c>
      <c r="AL49" s="120" t="str">
        <f>IF('申込一覧表（女子）'!Q49=0,"",('申込一覧表（女子）'!Q49))</f>
        <v/>
      </c>
      <c r="AM49" s="120" t="str">
        <f>IF('申込一覧表（女子）'!R49=0,"",('申込一覧表（女子）'!R49))</f>
        <v/>
      </c>
      <c r="AN49" s="120" t="str">
        <f>IF('申込一覧表（女子）'!S49=0,"",('申込一覧表（女子）'!S49))</f>
        <v/>
      </c>
      <c r="AO49" s="120" t="str">
        <f>IF('申込一覧表（女子）'!T49=0,"",('申込一覧表（女子）'!T49))</f>
        <v/>
      </c>
      <c r="AP49" s="120" t="str">
        <f>IF('申込一覧表（女子）'!U49=0,"",('申込一覧表（女子）'!U49))</f>
        <v/>
      </c>
      <c r="AQ49" s="120" t="str">
        <f>IF('申込一覧表（女子）'!V49=0,"",('申込一覧表（女子）'!V49))</f>
        <v/>
      </c>
      <c r="AR49" s="120" t="str">
        <f>IF('申込一覧表（女子）'!W49=0,"",('申込一覧表（女子）'!W49))</f>
        <v/>
      </c>
      <c r="AS49" s="120" t="str">
        <f>IF('申込一覧表（女子）'!X49=0,"",('申込一覧表（女子）'!X49))</f>
        <v/>
      </c>
      <c r="AT49" s="120" t="str">
        <f>IF('申込一覧表（女子）'!Y49=0,"",('申込一覧表（女子）'!Y49))</f>
        <v/>
      </c>
      <c r="AU49" s="120" t="str">
        <f>IF('申込一覧表（女子）'!Z49=0,"",('申込一覧表（女子）'!Z49))</f>
        <v/>
      </c>
      <c r="AV49" s="204"/>
      <c r="AW49" s="205"/>
      <c r="AX49" s="212"/>
      <c r="AY49" s="41"/>
      <c r="AZ49" s="6"/>
      <c r="BA49" s="6"/>
      <c r="BB49" s="6"/>
      <c r="BC49" s="44"/>
      <c r="BD49" s="44"/>
      <c r="BE49" s="44"/>
      <c r="BF49" s="44"/>
      <c r="BG49" s="73"/>
      <c r="BH49" s="74"/>
      <c r="BI49" s="41"/>
      <c r="BJ49" s="6"/>
      <c r="BK49" s="6"/>
      <c r="BL49" s="6"/>
      <c r="BM49" s="44"/>
      <c r="BN49" s="44"/>
      <c r="BO49" s="44"/>
      <c r="BP49" s="54"/>
      <c r="BQ49" s="73"/>
      <c r="BR49" s="74"/>
      <c r="BS49" s="4"/>
      <c r="BT49" s="10"/>
      <c r="BU49" s="10"/>
      <c r="BV49" s="10"/>
      <c r="BW49" s="10"/>
      <c r="BX49" s="10"/>
      <c r="BY49" s="26"/>
      <c r="BZ49" s="4"/>
      <c r="CA49" s="4"/>
      <c r="CB49" s="10"/>
      <c r="CC49" s="10"/>
      <c r="CD49" s="10"/>
      <c r="CE49" s="10"/>
      <c r="CF49" s="10"/>
    </row>
    <row r="50" spans="1:84" ht="21.95" customHeight="1" thickTop="1" thickBot="1" x14ac:dyDescent="0.2">
      <c r="A50" s="41" t="str">
        <f t="shared" si="13"/>
        <v/>
      </c>
      <c r="B50" s="6" t="str">
        <f t="shared" si="14"/>
        <v/>
      </c>
      <c r="C50" s="6" t="str">
        <f t="shared" si="15"/>
        <v/>
      </c>
      <c r="D50" s="6" t="str">
        <f t="shared" si="16"/>
        <v/>
      </c>
      <c r="E50" s="44" t="str">
        <f>IF($AN50="○",COUNTIF($AN$17:$AN50,"○"),"")</f>
        <v/>
      </c>
      <c r="F50" s="44" t="str">
        <f>IF($AO50="○",COUNTIF($AO$17:$AO50,"○"),"")</f>
        <v/>
      </c>
      <c r="G50" s="44" t="str">
        <f>IF($AP50="○",COUNTIF($AP$17:$AP50,"○"),"")</f>
        <v/>
      </c>
      <c r="H50" s="44" t="str">
        <f>IF($AQ50="○",COUNTIF($AQ$17:$AQ50,"○"),"")</f>
        <v/>
      </c>
      <c r="I50" s="73" t="str">
        <f>IF($AT50="○",COUNTIF($AT$17:$AT50,"○"),"")</f>
        <v/>
      </c>
      <c r="J50" s="74" t="str">
        <f>IF($AU50="○",COUNTIF($AU$17:$AU50,"○"),"")</f>
        <v/>
      </c>
      <c r="K50" s="41" t="str">
        <f t="shared" si="17"/>
        <v/>
      </c>
      <c r="L50" s="6" t="str">
        <f t="shared" si="18"/>
        <v/>
      </c>
      <c r="M50" s="6" t="str">
        <f t="shared" si="19"/>
        <v/>
      </c>
      <c r="N50" s="6" t="str">
        <f t="shared" si="20"/>
        <v/>
      </c>
      <c r="O50" s="44" t="str">
        <f>IF($AR50="○",COUNTIF($AR$17:$AR50,"○"),"")</f>
        <v/>
      </c>
      <c r="P50" s="44" t="str">
        <f>IF($AS50="○",COUNTIF($AS$17:$AS50,"○"),"")</f>
        <v/>
      </c>
      <c r="Q50" s="44" t="str">
        <f>IF($AT50="○",COUNTIF($AT$17:$AT50,"○"),"")</f>
        <v/>
      </c>
      <c r="R50" s="54" t="str">
        <f>IF($AU50="○",COUNTIF($AU$17:$AU50,"○"),"")</f>
        <v/>
      </c>
      <c r="S50" s="73" t="str">
        <f>IF($AT50="○",COUNTIF($AT$17:$AT50,"○"),"")</f>
        <v/>
      </c>
      <c r="T50" s="74" t="str">
        <f>IF($AU50="○",COUNTIF($AU$17:$AU50,"○"),"")</f>
        <v/>
      </c>
      <c r="U50" s="10"/>
      <c r="V50" s="14">
        <v>34</v>
      </c>
      <c r="W50" s="120" t="str">
        <f>IF('申込一覧表（女子）'!$B$50=0,"",('申込一覧表（女子）'!$B$50))</f>
        <v/>
      </c>
      <c r="X50" s="120" t="str">
        <f>IF('申込一覧表（女子）'!C50=0,"",('申込一覧表（女子）'!C50))</f>
        <v/>
      </c>
      <c r="Y50" s="120" t="str">
        <f>IF('申込一覧表（女子）'!D50=0,"",('申込一覧表（女子）'!D50))</f>
        <v/>
      </c>
      <c r="Z50" s="120" t="str">
        <f>IF('申込一覧表（女子）'!E50=0,"",('申込一覧表（女子）'!E50))</f>
        <v/>
      </c>
      <c r="AA50" s="120">
        <f t="shared" si="5"/>
        <v>0</v>
      </c>
      <c r="AB50" s="120" t="str">
        <f>IF('申込一覧表（女子）'!G50=0,"",('申込一覧表（女子）'!G50))</f>
        <v/>
      </c>
      <c r="AC50" s="120" t="str">
        <f>IF('申込一覧表（女子）'!H50=0,"",('申込一覧表（女子）'!H50))</f>
        <v/>
      </c>
      <c r="AD50" s="120" t="str">
        <f>IF('申込一覧表（女子）'!I50=0,"",('申込一覧表（女子）'!I50))</f>
        <v/>
      </c>
      <c r="AE50" s="120" t="str">
        <f>IF('申込一覧表（女子）'!J50=0,"",('申込一覧表（女子）'!J50))</f>
        <v/>
      </c>
      <c r="AF50" s="120" t="str">
        <f>IF('申込一覧表（女子）'!K50=0,"",('申込一覧表（女子）'!K50))</f>
        <v/>
      </c>
      <c r="AG50" s="120" t="str">
        <f>IF('申込一覧表（女子）'!L50=0,"",('申込一覧表（女子）'!L50))</f>
        <v/>
      </c>
      <c r="AH50" s="120" t="str">
        <f>IF('申込一覧表（女子）'!M50=0,"",('申込一覧表（女子）'!M50))</f>
        <v/>
      </c>
      <c r="AI50" s="120" t="str">
        <f>IF('申込一覧表（女子）'!N50=0,"",('申込一覧表（女子）'!N50))</f>
        <v/>
      </c>
      <c r="AJ50" s="120" t="str">
        <f>IF('申込一覧表（女子）'!O50=0,"",('申込一覧表（女子）'!O50))</f>
        <v/>
      </c>
      <c r="AK50" s="120" t="str">
        <f>IF('申込一覧表（女子）'!P50=0,"",('申込一覧表（女子）'!P50))</f>
        <v/>
      </c>
      <c r="AL50" s="120" t="str">
        <f>IF('申込一覧表（女子）'!Q50=0,"",('申込一覧表（女子）'!Q50))</f>
        <v/>
      </c>
      <c r="AM50" s="120" t="str">
        <f>IF('申込一覧表（女子）'!R50=0,"",('申込一覧表（女子）'!R50))</f>
        <v/>
      </c>
      <c r="AN50" s="120" t="str">
        <f>IF('申込一覧表（女子）'!S50=0,"",('申込一覧表（女子）'!S50))</f>
        <v/>
      </c>
      <c r="AO50" s="120" t="str">
        <f>IF('申込一覧表（女子）'!T50=0,"",('申込一覧表（女子）'!T50))</f>
        <v/>
      </c>
      <c r="AP50" s="120" t="str">
        <f>IF('申込一覧表（女子）'!U50=0,"",('申込一覧表（女子）'!U50))</f>
        <v/>
      </c>
      <c r="AQ50" s="120" t="str">
        <f>IF('申込一覧表（女子）'!V50=0,"",('申込一覧表（女子）'!V50))</f>
        <v/>
      </c>
      <c r="AR50" s="120" t="str">
        <f>IF('申込一覧表（女子）'!W50=0,"",('申込一覧表（女子）'!W50))</f>
        <v/>
      </c>
      <c r="AS50" s="120" t="str">
        <f>IF('申込一覧表（女子）'!X50=0,"",('申込一覧表（女子）'!X50))</f>
        <v/>
      </c>
      <c r="AT50" s="120" t="str">
        <f>IF('申込一覧表（女子）'!Y50=0,"",('申込一覧表（女子）'!Y50))</f>
        <v/>
      </c>
      <c r="AU50" s="120" t="str">
        <f>IF('申込一覧表（女子）'!Z50=0,"",('申込一覧表（女子）'!Z50))</f>
        <v/>
      </c>
      <c r="AV50" s="204"/>
      <c r="AW50" s="205"/>
      <c r="AX50" s="212"/>
      <c r="AY50" s="41"/>
      <c r="AZ50" s="6"/>
      <c r="BA50" s="6"/>
      <c r="BB50" s="6"/>
      <c r="BC50" s="44"/>
      <c r="BD50" s="44"/>
      <c r="BE50" s="44"/>
      <c r="BF50" s="44"/>
      <c r="BG50" s="73"/>
      <c r="BH50" s="74"/>
      <c r="BI50" s="41"/>
      <c r="BJ50" s="6"/>
      <c r="BK50" s="6"/>
      <c r="BL50" s="6"/>
      <c r="BM50" s="44"/>
      <c r="BN50" s="44"/>
      <c r="BO50" s="44"/>
      <c r="BP50" s="54"/>
      <c r="BQ50" s="73"/>
      <c r="BR50" s="74"/>
      <c r="BS50" s="4"/>
      <c r="BT50" s="10"/>
      <c r="BU50" s="10"/>
      <c r="BV50" s="10"/>
      <c r="BW50" s="10"/>
      <c r="BX50" s="10"/>
      <c r="BY50" s="26"/>
      <c r="BZ50" s="4"/>
      <c r="CA50" s="4"/>
      <c r="CB50" s="10"/>
      <c r="CC50" s="10"/>
      <c r="CD50" s="10"/>
      <c r="CE50" s="10"/>
      <c r="CF50" s="10"/>
    </row>
    <row r="51" spans="1:84" ht="21.95" customHeight="1" thickTop="1" thickBot="1" x14ac:dyDescent="0.2">
      <c r="A51" s="41" t="str">
        <f t="shared" si="13"/>
        <v/>
      </c>
      <c r="B51" s="6" t="str">
        <f t="shared" si="14"/>
        <v/>
      </c>
      <c r="C51" s="6" t="str">
        <f t="shared" si="15"/>
        <v/>
      </c>
      <c r="D51" s="6" t="str">
        <f t="shared" si="16"/>
        <v/>
      </c>
      <c r="E51" s="44" t="str">
        <f>IF($AN51="○",COUNTIF($AN$17:$AN51,"○"),"")</f>
        <v/>
      </c>
      <c r="F51" s="44" t="str">
        <f>IF($AO51="○",COUNTIF($AO$17:$AO51,"○"),"")</f>
        <v/>
      </c>
      <c r="G51" s="44" t="str">
        <f>IF($AP51="○",COUNTIF($AP$17:$AP51,"○"),"")</f>
        <v/>
      </c>
      <c r="H51" s="44" t="str">
        <f>IF($AQ51="○",COUNTIF($AQ$17:$AQ51,"○"),"")</f>
        <v/>
      </c>
      <c r="I51" s="73" t="str">
        <f>IF($AT51="○",COUNTIF($AT$17:$AT51,"○"),"")</f>
        <v/>
      </c>
      <c r="J51" s="74" t="str">
        <f>IF($AU51="○",COUNTIF($AU$17:$AU51,"○"),"")</f>
        <v/>
      </c>
      <c r="K51" s="41" t="str">
        <f t="shared" si="17"/>
        <v/>
      </c>
      <c r="L51" s="6" t="str">
        <f t="shared" si="18"/>
        <v/>
      </c>
      <c r="M51" s="6" t="str">
        <f t="shared" si="19"/>
        <v/>
      </c>
      <c r="N51" s="6" t="str">
        <f t="shared" si="20"/>
        <v/>
      </c>
      <c r="O51" s="44" t="str">
        <f>IF($AR51="○",COUNTIF($AR$17:$AR51,"○"),"")</f>
        <v/>
      </c>
      <c r="P51" s="44" t="str">
        <f>IF($AS51="○",COUNTIF($AS$17:$AS51,"○"),"")</f>
        <v/>
      </c>
      <c r="Q51" s="44" t="str">
        <f>IF($AT51="○",COUNTIF($AT$17:$AT51,"○"),"")</f>
        <v/>
      </c>
      <c r="R51" s="54" t="str">
        <f>IF($AU51="○",COUNTIF($AU$17:$AU51,"○"),"")</f>
        <v/>
      </c>
      <c r="S51" s="73" t="str">
        <f>IF($AT51="○",COUNTIF($AT$17:$AT51,"○"),"")</f>
        <v/>
      </c>
      <c r="T51" s="74" t="str">
        <f>IF($AU51="○",COUNTIF($AU$17:$AU51,"○"),"")</f>
        <v/>
      </c>
      <c r="U51" s="10"/>
      <c r="V51" s="14">
        <v>35</v>
      </c>
      <c r="W51" s="120" t="str">
        <f>IF('申込一覧表（女子）'!$B$51=0,"",('申込一覧表（女子）'!$B$51))</f>
        <v/>
      </c>
      <c r="X51" s="120" t="str">
        <f>IF('申込一覧表（女子）'!C51=0,"",('申込一覧表（女子）'!C51))</f>
        <v/>
      </c>
      <c r="Y51" s="120" t="str">
        <f>IF('申込一覧表（女子）'!D51=0,"",('申込一覧表（女子）'!D51))</f>
        <v/>
      </c>
      <c r="Z51" s="120" t="str">
        <f>IF('申込一覧表（女子）'!E51=0,"",('申込一覧表（女子）'!E51))</f>
        <v/>
      </c>
      <c r="AA51" s="120">
        <f t="shared" si="5"/>
        <v>0</v>
      </c>
      <c r="AB51" s="120" t="str">
        <f>IF('申込一覧表（女子）'!G51=0,"",('申込一覧表（女子）'!G51))</f>
        <v/>
      </c>
      <c r="AC51" s="120" t="str">
        <f>IF('申込一覧表（女子）'!H51=0,"",('申込一覧表（女子）'!H51))</f>
        <v/>
      </c>
      <c r="AD51" s="120" t="str">
        <f>IF('申込一覧表（女子）'!I51=0,"",('申込一覧表（女子）'!I51))</f>
        <v/>
      </c>
      <c r="AE51" s="120" t="str">
        <f>IF('申込一覧表（女子）'!J51=0,"",('申込一覧表（女子）'!J51))</f>
        <v/>
      </c>
      <c r="AF51" s="120" t="str">
        <f>IF('申込一覧表（女子）'!K51=0,"",('申込一覧表（女子）'!K51))</f>
        <v/>
      </c>
      <c r="AG51" s="120" t="str">
        <f>IF('申込一覧表（女子）'!L51=0,"",('申込一覧表（女子）'!L51))</f>
        <v/>
      </c>
      <c r="AH51" s="120" t="str">
        <f>IF('申込一覧表（女子）'!M51=0,"",('申込一覧表（女子）'!M51))</f>
        <v/>
      </c>
      <c r="AI51" s="120" t="str">
        <f>IF('申込一覧表（女子）'!N51=0,"",('申込一覧表（女子）'!N51))</f>
        <v/>
      </c>
      <c r="AJ51" s="120" t="str">
        <f>IF('申込一覧表（女子）'!O51=0,"",('申込一覧表（女子）'!O51))</f>
        <v/>
      </c>
      <c r="AK51" s="120" t="str">
        <f>IF('申込一覧表（女子）'!P51=0,"",('申込一覧表（女子）'!P51))</f>
        <v/>
      </c>
      <c r="AL51" s="120" t="str">
        <f>IF('申込一覧表（女子）'!Q51=0,"",('申込一覧表（女子）'!Q51))</f>
        <v/>
      </c>
      <c r="AM51" s="120" t="str">
        <f>IF('申込一覧表（女子）'!R51=0,"",('申込一覧表（女子）'!R51))</f>
        <v/>
      </c>
      <c r="AN51" s="120" t="str">
        <f>IF('申込一覧表（女子）'!S51=0,"",('申込一覧表（女子）'!S51))</f>
        <v/>
      </c>
      <c r="AO51" s="120" t="str">
        <f>IF('申込一覧表（女子）'!T51=0,"",('申込一覧表（女子）'!T51))</f>
        <v/>
      </c>
      <c r="AP51" s="120" t="str">
        <f>IF('申込一覧表（女子）'!U51=0,"",('申込一覧表（女子）'!U51))</f>
        <v/>
      </c>
      <c r="AQ51" s="120" t="str">
        <f>IF('申込一覧表（女子）'!V51=0,"",('申込一覧表（女子）'!V51))</f>
        <v/>
      </c>
      <c r="AR51" s="120" t="str">
        <f>IF('申込一覧表（女子）'!W51=0,"",('申込一覧表（女子）'!W51))</f>
        <v/>
      </c>
      <c r="AS51" s="120" t="str">
        <f>IF('申込一覧表（女子）'!X51=0,"",('申込一覧表（女子）'!X51))</f>
        <v/>
      </c>
      <c r="AT51" s="120" t="str">
        <f>IF('申込一覧表（女子）'!Y51=0,"",('申込一覧表（女子）'!Y51))</f>
        <v/>
      </c>
      <c r="AU51" s="120" t="str">
        <f>IF('申込一覧表（女子）'!Z51=0,"",('申込一覧表（女子）'!Z51))</f>
        <v/>
      </c>
      <c r="AV51" s="204"/>
      <c r="AW51" s="205"/>
      <c r="AX51" s="212"/>
      <c r="AY51" s="41"/>
      <c r="AZ51" s="6"/>
      <c r="BA51" s="6"/>
      <c r="BB51" s="6"/>
      <c r="BC51" s="44"/>
      <c r="BD51" s="44"/>
      <c r="BE51" s="44"/>
      <c r="BF51" s="44"/>
      <c r="BG51" s="73"/>
      <c r="BH51" s="74"/>
      <c r="BI51" s="41"/>
      <c r="BJ51" s="6"/>
      <c r="BK51" s="6"/>
      <c r="BL51" s="6"/>
      <c r="BM51" s="44"/>
      <c r="BN51" s="44"/>
      <c r="BO51" s="44"/>
      <c r="BP51" s="54"/>
      <c r="BQ51" s="73"/>
      <c r="BR51" s="74"/>
      <c r="BS51" s="4"/>
      <c r="BT51" s="10"/>
      <c r="BU51" s="10"/>
      <c r="BV51" s="10"/>
      <c r="BW51" s="10"/>
      <c r="BX51" s="10"/>
      <c r="BY51" s="26"/>
      <c r="BZ51" s="4"/>
      <c r="CA51" s="4"/>
      <c r="CB51" s="10"/>
      <c r="CC51" s="10"/>
      <c r="CD51" s="10"/>
      <c r="CE51" s="10"/>
      <c r="CF51" s="10"/>
    </row>
    <row r="52" spans="1:84" ht="21.95" customHeight="1" thickTop="1" thickBot="1" x14ac:dyDescent="0.2">
      <c r="A52" s="41" t="str">
        <f t="shared" si="13"/>
        <v/>
      </c>
      <c r="B52" s="6" t="str">
        <f t="shared" si="14"/>
        <v/>
      </c>
      <c r="C52" s="6" t="str">
        <f t="shared" si="15"/>
        <v/>
      </c>
      <c r="D52" s="6" t="str">
        <f t="shared" si="16"/>
        <v/>
      </c>
      <c r="E52" s="44" t="str">
        <f>IF($AN52="○",COUNTIF($AN$17:$AN52,"○"),"")</f>
        <v/>
      </c>
      <c r="F52" s="44" t="str">
        <f>IF($AO52="○",COUNTIF($AO$17:$AO52,"○"),"")</f>
        <v/>
      </c>
      <c r="G52" s="44" t="str">
        <f>IF($AP52="○",COUNTIF($AP$17:$AP52,"○"),"")</f>
        <v/>
      </c>
      <c r="H52" s="44" t="str">
        <f>IF($AQ52="○",COUNTIF($AQ$17:$AQ52,"○"),"")</f>
        <v/>
      </c>
      <c r="I52" s="73" t="str">
        <f>IF($AT52="○",COUNTIF($AT$17:$AT52,"○"),"")</f>
        <v/>
      </c>
      <c r="J52" s="74" t="str">
        <f>IF($AU52="○",COUNTIF($AU$17:$AU52,"○"),"")</f>
        <v/>
      </c>
      <c r="K52" s="41" t="str">
        <f t="shared" si="17"/>
        <v/>
      </c>
      <c r="L52" s="6" t="str">
        <f t="shared" si="18"/>
        <v/>
      </c>
      <c r="M52" s="6" t="str">
        <f t="shared" si="19"/>
        <v/>
      </c>
      <c r="N52" s="6" t="str">
        <f t="shared" si="20"/>
        <v/>
      </c>
      <c r="O52" s="44" t="str">
        <f>IF($AR52="○",COUNTIF($AR$17:$AR52,"○"),"")</f>
        <v/>
      </c>
      <c r="P52" s="44" t="str">
        <f>IF($AS52="○",COUNTIF($AS$17:$AS52,"○"),"")</f>
        <v/>
      </c>
      <c r="Q52" s="44" t="str">
        <f>IF($AT52="○",COUNTIF($AT$17:$AT52,"○"),"")</f>
        <v/>
      </c>
      <c r="R52" s="54" t="str">
        <f>IF($AU52="○",COUNTIF($AU$17:$AU52,"○"),"")</f>
        <v/>
      </c>
      <c r="S52" s="73" t="str">
        <f>IF($AT52="○",COUNTIF($AT$17:$AT52,"○"),"")</f>
        <v/>
      </c>
      <c r="T52" s="74" t="str">
        <f>IF($AU52="○",COUNTIF($AU$17:$AU52,"○"),"")</f>
        <v/>
      </c>
      <c r="U52" s="10"/>
      <c r="V52" s="14">
        <v>36</v>
      </c>
      <c r="W52" s="120" t="str">
        <f>IF('申込一覧表（女子）'!$B$52=0,"",('申込一覧表（女子）'!$B$52))</f>
        <v/>
      </c>
      <c r="X52" s="120" t="str">
        <f>IF('申込一覧表（女子）'!C52=0,"",('申込一覧表（女子）'!C52))</f>
        <v/>
      </c>
      <c r="Y52" s="120" t="str">
        <f>IF('申込一覧表（女子）'!D52=0,"",('申込一覧表（女子）'!D52))</f>
        <v/>
      </c>
      <c r="Z52" s="120" t="str">
        <f>IF('申込一覧表（女子）'!E52=0,"",('申込一覧表（女子）'!E52))</f>
        <v/>
      </c>
      <c r="AA52" s="120">
        <f t="shared" si="5"/>
        <v>0</v>
      </c>
      <c r="AB52" s="120" t="str">
        <f>IF('申込一覧表（女子）'!G52=0,"",('申込一覧表（女子）'!G52))</f>
        <v/>
      </c>
      <c r="AC52" s="120" t="str">
        <f>IF('申込一覧表（女子）'!H52=0,"",('申込一覧表（女子）'!H52))</f>
        <v/>
      </c>
      <c r="AD52" s="120" t="str">
        <f>IF('申込一覧表（女子）'!I52=0,"",('申込一覧表（女子）'!I52))</f>
        <v/>
      </c>
      <c r="AE52" s="120" t="str">
        <f>IF('申込一覧表（女子）'!J52=0,"",('申込一覧表（女子）'!J52))</f>
        <v/>
      </c>
      <c r="AF52" s="120" t="str">
        <f>IF('申込一覧表（女子）'!K52=0,"",('申込一覧表（女子）'!K52))</f>
        <v/>
      </c>
      <c r="AG52" s="120" t="str">
        <f>IF('申込一覧表（女子）'!L52=0,"",('申込一覧表（女子）'!L52))</f>
        <v/>
      </c>
      <c r="AH52" s="120" t="str">
        <f>IF('申込一覧表（女子）'!M52=0,"",('申込一覧表（女子）'!M52))</f>
        <v/>
      </c>
      <c r="AI52" s="120" t="str">
        <f>IF('申込一覧表（女子）'!N52=0,"",('申込一覧表（女子）'!N52))</f>
        <v/>
      </c>
      <c r="AJ52" s="120" t="str">
        <f>IF('申込一覧表（女子）'!O52=0,"",('申込一覧表（女子）'!O52))</f>
        <v/>
      </c>
      <c r="AK52" s="120" t="str">
        <f>IF('申込一覧表（女子）'!P52=0,"",('申込一覧表（女子）'!P52))</f>
        <v/>
      </c>
      <c r="AL52" s="120" t="str">
        <f>IF('申込一覧表（女子）'!Q52=0,"",('申込一覧表（女子）'!Q52))</f>
        <v/>
      </c>
      <c r="AM52" s="120" t="str">
        <f>IF('申込一覧表（女子）'!R52=0,"",('申込一覧表（女子）'!R52))</f>
        <v/>
      </c>
      <c r="AN52" s="120" t="str">
        <f>IF('申込一覧表（女子）'!S52=0,"",('申込一覧表（女子）'!S52))</f>
        <v/>
      </c>
      <c r="AO52" s="120" t="str">
        <f>IF('申込一覧表（女子）'!T52=0,"",('申込一覧表（女子）'!T52))</f>
        <v/>
      </c>
      <c r="AP52" s="120" t="str">
        <f>IF('申込一覧表（女子）'!U52=0,"",('申込一覧表（女子）'!U52))</f>
        <v/>
      </c>
      <c r="AQ52" s="120" t="str">
        <f>IF('申込一覧表（女子）'!V52=0,"",('申込一覧表（女子）'!V52))</f>
        <v/>
      </c>
      <c r="AR52" s="120" t="str">
        <f>IF('申込一覧表（女子）'!W52=0,"",('申込一覧表（女子）'!W52))</f>
        <v/>
      </c>
      <c r="AS52" s="120" t="str">
        <f>IF('申込一覧表（女子）'!X52=0,"",('申込一覧表（女子）'!X52))</f>
        <v/>
      </c>
      <c r="AT52" s="120" t="str">
        <f>IF('申込一覧表（女子）'!Y52=0,"",('申込一覧表（女子）'!Y52))</f>
        <v/>
      </c>
      <c r="AU52" s="120" t="str">
        <f>IF('申込一覧表（女子）'!Z52=0,"",('申込一覧表（女子）'!Z52))</f>
        <v/>
      </c>
      <c r="AV52" s="204"/>
      <c r="AW52" s="205"/>
      <c r="AX52" s="212"/>
      <c r="AY52" s="41"/>
      <c r="AZ52" s="6"/>
      <c r="BA52" s="6"/>
      <c r="BB52" s="6"/>
      <c r="BC52" s="44"/>
      <c r="BD52" s="44"/>
      <c r="BE52" s="44"/>
      <c r="BF52" s="44"/>
      <c r="BG52" s="73"/>
      <c r="BH52" s="74"/>
      <c r="BI52" s="41"/>
      <c r="BJ52" s="6"/>
      <c r="BK52" s="6"/>
      <c r="BL52" s="6"/>
      <c r="BM52" s="44"/>
      <c r="BN52" s="44"/>
      <c r="BO52" s="44"/>
      <c r="BP52" s="54"/>
      <c r="BQ52" s="73"/>
      <c r="BR52" s="74"/>
      <c r="BS52" s="4"/>
      <c r="BT52" s="10"/>
      <c r="BU52" s="10"/>
      <c r="BV52" s="10"/>
      <c r="BW52" s="10"/>
      <c r="BX52" s="10"/>
      <c r="BY52" s="26"/>
      <c r="BZ52" s="4"/>
      <c r="CA52" s="4"/>
      <c r="CB52" s="10"/>
      <c r="CC52" s="10"/>
      <c r="CD52" s="10"/>
      <c r="CE52" s="10"/>
      <c r="CF52" s="10"/>
    </row>
    <row r="53" spans="1:84" ht="21.95" customHeight="1" thickTop="1" thickBot="1" x14ac:dyDescent="0.2">
      <c r="A53" s="41" t="str">
        <f t="shared" si="13"/>
        <v/>
      </c>
      <c r="B53" s="6" t="str">
        <f t="shared" si="14"/>
        <v/>
      </c>
      <c r="C53" s="6" t="str">
        <f t="shared" si="15"/>
        <v/>
      </c>
      <c r="D53" s="6" t="str">
        <f t="shared" si="16"/>
        <v/>
      </c>
      <c r="E53" s="44" t="str">
        <f>IF($AN53="○",COUNTIF($AN$17:$AN53,"○"),"")</f>
        <v/>
      </c>
      <c r="F53" s="44" t="str">
        <f>IF($AO53="○",COUNTIF($AO$17:$AO53,"○"),"")</f>
        <v/>
      </c>
      <c r="G53" s="44" t="str">
        <f>IF($AP53="○",COUNTIF($AP$17:$AP53,"○"),"")</f>
        <v/>
      </c>
      <c r="H53" s="44" t="str">
        <f>IF($AQ53="○",COUNTIF($AQ$17:$AQ53,"○"),"")</f>
        <v/>
      </c>
      <c r="I53" s="73" t="str">
        <f>IF($AT53="○",COUNTIF($AT$17:$AT53,"○"),"")</f>
        <v/>
      </c>
      <c r="J53" s="74" t="str">
        <f>IF($AU53="○",COUNTIF($AU$17:$AU53,"○"),"")</f>
        <v/>
      </c>
      <c r="K53" s="41" t="str">
        <f t="shared" si="17"/>
        <v/>
      </c>
      <c r="L53" s="6" t="str">
        <f t="shared" si="18"/>
        <v/>
      </c>
      <c r="M53" s="6" t="str">
        <f t="shared" si="19"/>
        <v/>
      </c>
      <c r="N53" s="6" t="str">
        <f t="shared" si="20"/>
        <v/>
      </c>
      <c r="O53" s="44" t="str">
        <f>IF($AR53="○",COUNTIF($AR$17:$AR53,"○"),"")</f>
        <v/>
      </c>
      <c r="P53" s="44" t="str">
        <f>IF($AS53="○",COUNTIF($AS$17:$AS53,"○"),"")</f>
        <v/>
      </c>
      <c r="Q53" s="44" t="str">
        <f>IF($AT53="○",COUNTIF($AT$17:$AT53,"○"),"")</f>
        <v/>
      </c>
      <c r="R53" s="54" t="str">
        <f>IF($AU53="○",COUNTIF($AU$17:$AU53,"○"),"")</f>
        <v/>
      </c>
      <c r="S53" s="73" t="str">
        <f>IF($AT53="○",COUNTIF($AT$17:$AT53,"○"),"")</f>
        <v/>
      </c>
      <c r="T53" s="74" t="str">
        <f>IF($AU53="○",COUNTIF($AU$17:$AU53,"○"),"")</f>
        <v/>
      </c>
      <c r="U53" s="10"/>
      <c r="V53" s="14">
        <v>37</v>
      </c>
      <c r="W53" s="120" t="str">
        <f>IF('申込一覧表（女子）'!$B$53=0,"",('申込一覧表（女子）'!$B$53))</f>
        <v/>
      </c>
      <c r="X53" s="120" t="str">
        <f>IF('申込一覧表（女子）'!C53=0,"",('申込一覧表（女子）'!C53))</f>
        <v/>
      </c>
      <c r="Y53" s="120" t="str">
        <f>IF('申込一覧表（女子）'!D53=0,"",('申込一覧表（女子）'!D53))</f>
        <v/>
      </c>
      <c r="Z53" s="120" t="str">
        <f>IF('申込一覧表（女子）'!E53=0,"",('申込一覧表（女子）'!E53))</f>
        <v/>
      </c>
      <c r="AA53" s="120">
        <f t="shared" si="5"/>
        <v>0</v>
      </c>
      <c r="AB53" s="120" t="str">
        <f>IF('申込一覧表（女子）'!G53=0,"",('申込一覧表（女子）'!G53))</f>
        <v/>
      </c>
      <c r="AC53" s="120" t="str">
        <f>IF('申込一覧表（女子）'!H53=0,"",('申込一覧表（女子）'!H53))</f>
        <v/>
      </c>
      <c r="AD53" s="120" t="str">
        <f>IF('申込一覧表（女子）'!I53=0,"",('申込一覧表（女子）'!I53))</f>
        <v/>
      </c>
      <c r="AE53" s="120" t="str">
        <f>IF('申込一覧表（女子）'!J53=0,"",('申込一覧表（女子）'!J53))</f>
        <v/>
      </c>
      <c r="AF53" s="120" t="str">
        <f>IF('申込一覧表（女子）'!K53=0,"",('申込一覧表（女子）'!K53))</f>
        <v/>
      </c>
      <c r="AG53" s="120" t="str">
        <f>IF('申込一覧表（女子）'!L53=0,"",('申込一覧表（女子）'!L53))</f>
        <v/>
      </c>
      <c r="AH53" s="120" t="str">
        <f>IF('申込一覧表（女子）'!M53=0,"",('申込一覧表（女子）'!M53))</f>
        <v/>
      </c>
      <c r="AI53" s="120" t="str">
        <f>IF('申込一覧表（女子）'!N53=0,"",('申込一覧表（女子）'!N53))</f>
        <v/>
      </c>
      <c r="AJ53" s="120" t="str">
        <f>IF('申込一覧表（女子）'!O53=0,"",('申込一覧表（女子）'!O53))</f>
        <v/>
      </c>
      <c r="AK53" s="120" t="str">
        <f>IF('申込一覧表（女子）'!P53=0,"",('申込一覧表（女子）'!P53))</f>
        <v/>
      </c>
      <c r="AL53" s="120" t="str">
        <f>IF('申込一覧表（女子）'!Q53=0,"",('申込一覧表（女子）'!Q53))</f>
        <v/>
      </c>
      <c r="AM53" s="120" t="str">
        <f>IF('申込一覧表（女子）'!R53=0,"",('申込一覧表（女子）'!R53))</f>
        <v/>
      </c>
      <c r="AN53" s="120" t="str">
        <f>IF('申込一覧表（女子）'!S53=0,"",('申込一覧表（女子）'!S53))</f>
        <v/>
      </c>
      <c r="AO53" s="120" t="str">
        <f>IF('申込一覧表（女子）'!T53=0,"",('申込一覧表（女子）'!T53))</f>
        <v/>
      </c>
      <c r="AP53" s="120" t="str">
        <f>IF('申込一覧表（女子）'!U53=0,"",('申込一覧表（女子）'!U53))</f>
        <v/>
      </c>
      <c r="AQ53" s="120" t="str">
        <f>IF('申込一覧表（女子）'!V53=0,"",('申込一覧表（女子）'!V53))</f>
        <v/>
      </c>
      <c r="AR53" s="120" t="str">
        <f>IF('申込一覧表（女子）'!W53=0,"",('申込一覧表（女子）'!W53))</f>
        <v/>
      </c>
      <c r="AS53" s="120" t="str">
        <f>IF('申込一覧表（女子）'!X53=0,"",('申込一覧表（女子）'!X53))</f>
        <v/>
      </c>
      <c r="AT53" s="120" t="str">
        <f>IF('申込一覧表（女子）'!Y53=0,"",('申込一覧表（女子）'!Y53))</f>
        <v/>
      </c>
      <c r="AU53" s="120" t="str">
        <f>IF('申込一覧表（女子）'!Z53=0,"",('申込一覧表（女子）'!Z53))</f>
        <v/>
      </c>
      <c r="AV53" s="204"/>
      <c r="AW53" s="205"/>
      <c r="AX53" s="212"/>
      <c r="AY53" s="41"/>
      <c r="AZ53" s="6"/>
      <c r="BA53" s="6"/>
      <c r="BB53" s="6"/>
      <c r="BC53" s="44"/>
      <c r="BD53" s="44"/>
      <c r="BE53" s="44"/>
      <c r="BF53" s="44"/>
      <c r="BG53" s="73"/>
      <c r="BH53" s="74"/>
      <c r="BI53" s="41"/>
      <c r="BJ53" s="6"/>
      <c r="BK53" s="6"/>
      <c r="BL53" s="6"/>
      <c r="BM53" s="44"/>
      <c r="BN53" s="44"/>
      <c r="BO53" s="44"/>
      <c r="BP53" s="54"/>
      <c r="BQ53" s="73"/>
      <c r="BR53" s="74"/>
      <c r="BS53" s="4"/>
      <c r="BT53" s="10"/>
      <c r="BU53" s="10"/>
      <c r="BV53" s="10"/>
      <c r="BW53" s="10"/>
      <c r="BX53" s="10"/>
      <c r="BY53" s="26"/>
      <c r="BZ53" s="4"/>
      <c r="CA53" s="4"/>
      <c r="CB53" s="10"/>
      <c r="CC53" s="10"/>
      <c r="CD53" s="10"/>
      <c r="CE53" s="10"/>
      <c r="CF53" s="10"/>
    </row>
    <row r="54" spans="1:84" ht="21.95" customHeight="1" thickTop="1" thickBot="1" x14ac:dyDescent="0.2">
      <c r="A54" s="41" t="str">
        <f t="shared" si="13"/>
        <v/>
      </c>
      <c r="B54" s="6" t="str">
        <f t="shared" si="14"/>
        <v/>
      </c>
      <c r="C54" s="6" t="str">
        <f t="shared" si="15"/>
        <v/>
      </c>
      <c r="D54" s="6" t="str">
        <f t="shared" si="16"/>
        <v/>
      </c>
      <c r="E54" s="44" t="str">
        <f>IF($AN54="○",COUNTIF($AN$17:$AN54,"○"),"")</f>
        <v/>
      </c>
      <c r="F54" s="44" t="str">
        <f>IF($AO54="○",COUNTIF($AO$17:$AO54,"○"),"")</f>
        <v/>
      </c>
      <c r="G54" s="44" t="str">
        <f>IF($AP54="○",COUNTIF($AP$17:$AP54,"○"),"")</f>
        <v/>
      </c>
      <c r="H54" s="44" t="str">
        <f>IF($AQ54="○",COUNTIF($AQ$17:$AQ54,"○"),"")</f>
        <v/>
      </c>
      <c r="I54" s="73" t="str">
        <f>IF($AT54="○",COUNTIF($AT$17:$AT54,"○"),"")</f>
        <v/>
      </c>
      <c r="J54" s="74" t="str">
        <f>IF($AU54="○",COUNTIF($AU$17:$AU54,"○"),"")</f>
        <v/>
      </c>
      <c r="K54" s="41" t="str">
        <f t="shared" si="17"/>
        <v/>
      </c>
      <c r="L54" s="6" t="str">
        <f t="shared" si="18"/>
        <v/>
      </c>
      <c r="M54" s="6" t="str">
        <f t="shared" si="19"/>
        <v/>
      </c>
      <c r="N54" s="6" t="str">
        <f t="shared" si="20"/>
        <v/>
      </c>
      <c r="O54" s="44" t="str">
        <f>IF($AR54="○",COUNTIF($AR$17:$AR54,"○"),"")</f>
        <v/>
      </c>
      <c r="P54" s="44" t="str">
        <f>IF($AS54="○",COUNTIF($AS$17:$AS54,"○"),"")</f>
        <v/>
      </c>
      <c r="Q54" s="44" t="str">
        <f>IF($AT54="○",COUNTIF($AT$17:$AT54,"○"),"")</f>
        <v/>
      </c>
      <c r="R54" s="54" t="str">
        <f>IF($AU54="○",COUNTIF($AU$17:$AU54,"○"),"")</f>
        <v/>
      </c>
      <c r="S54" s="73" t="str">
        <f>IF($AT54="○",COUNTIF($AT$17:$AT54,"○"),"")</f>
        <v/>
      </c>
      <c r="T54" s="74" t="str">
        <f>IF($AU54="○",COUNTIF($AU$17:$AU54,"○"),"")</f>
        <v/>
      </c>
      <c r="U54" s="10"/>
      <c r="V54" s="14">
        <v>38</v>
      </c>
      <c r="W54" s="120" t="str">
        <f>IF('申込一覧表（女子）'!$B$54=0,"",('申込一覧表（女子）'!$B$54))</f>
        <v/>
      </c>
      <c r="X54" s="120" t="str">
        <f>IF('申込一覧表（女子）'!C54=0,"",('申込一覧表（女子）'!C54))</f>
        <v/>
      </c>
      <c r="Y54" s="120" t="str">
        <f>IF('申込一覧表（女子）'!D54=0,"",('申込一覧表（女子）'!D54))</f>
        <v/>
      </c>
      <c r="Z54" s="120" t="str">
        <f>IF('申込一覧表（女子）'!E54=0,"",('申込一覧表（女子）'!E54))</f>
        <v/>
      </c>
      <c r="AA54" s="120">
        <f t="shared" si="5"/>
        <v>0</v>
      </c>
      <c r="AB54" s="120" t="str">
        <f>IF('申込一覧表（女子）'!G54=0,"",('申込一覧表（女子）'!G54))</f>
        <v/>
      </c>
      <c r="AC54" s="120" t="str">
        <f>IF('申込一覧表（女子）'!H54=0,"",('申込一覧表（女子）'!H54))</f>
        <v/>
      </c>
      <c r="AD54" s="120" t="str">
        <f>IF('申込一覧表（女子）'!I54=0,"",('申込一覧表（女子）'!I54))</f>
        <v/>
      </c>
      <c r="AE54" s="120" t="str">
        <f>IF('申込一覧表（女子）'!J54=0,"",('申込一覧表（女子）'!J54))</f>
        <v/>
      </c>
      <c r="AF54" s="120" t="str">
        <f>IF('申込一覧表（女子）'!K54=0,"",('申込一覧表（女子）'!K54))</f>
        <v/>
      </c>
      <c r="AG54" s="120" t="str">
        <f>IF('申込一覧表（女子）'!L54=0,"",('申込一覧表（女子）'!L54))</f>
        <v/>
      </c>
      <c r="AH54" s="120" t="str">
        <f>IF('申込一覧表（女子）'!M54=0,"",('申込一覧表（女子）'!M54))</f>
        <v/>
      </c>
      <c r="AI54" s="120" t="str">
        <f>IF('申込一覧表（女子）'!N54=0,"",('申込一覧表（女子）'!N54))</f>
        <v/>
      </c>
      <c r="AJ54" s="120" t="str">
        <f>IF('申込一覧表（女子）'!O54=0,"",('申込一覧表（女子）'!O54))</f>
        <v/>
      </c>
      <c r="AK54" s="120" t="str">
        <f>IF('申込一覧表（女子）'!P54=0,"",('申込一覧表（女子）'!P54))</f>
        <v/>
      </c>
      <c r="AL54" s="120" t="str">
        <f>IF('申込一覧表（女子）'!Q54=0,"",('申込一覧表（女子）'!Q54))</f>
        <v/>
      </c>
      <c r="AM54" s="120" t="str">
        <f>IF('申込一覧表（女子）'!R54=0,"",('申込一覧表（女子）'!R54))</f>
        <v/>
      </c>
      <c r="AN54" s="120" t="str">
        <f>IF('申込一覧表（女子）'!S54=0,"",('申込一覧表（女子）'!S54))</f>
        <v/>
      </c>
      <c r="AO54" s="120" t="str">
        <f>IF('申込一覧表（女子）'!T54=0,"",('申込一覧表（女子）'!T54))</f>
        <v/>
      </c>
      <c r="AP54" s="120" t="str">
        <f>IF('申込一覧表（女子）'!U54=0,"",('申込一覧表（女子）'!U54))</f>
        <v/>
      </c>
      <c r="AQ54" s="120" t="str">
        <f>IF('申込一覧表（女子）'!V54=0,"",('申込一覧表（女子）'!V54))</f>
        <v/>
      </c>
      <c r="AR54" s="120" t="str">
        <f>IF('申込一覧表（女子）'!W54=0,"",('申込一覧表（女子）'!W54))</f>
        <v/>
      </c>
      <c r="AS54" s="120" t="str">
        <f>IF('申込一覧表（女子）'!X54=0,"",('申込一覧表（女子）'!X54))</f>
        <v/>
      </c>
      <c r="AT54" s="120" t="str">
        <f>IF('申込一覧表（女子）'!Y54=0,"",('申込一覧表（女子）'!Y54))</f>
        <v/>
      </c>
      <c r="AU54" s="120" t="str">
        <f>IF('申込一覧表（女子）'!Z54=0,"",('申込一覧表（女子）'!Z54))</f>
        <v/>
      </c>
      <c r="AV54" s="204"/>
      <c r="AW54" s="205"/>
      <c r="AX54" s="212"/>
      <c r="AY54" s="41" t="str">
        <f t="shared" si="2"/>
        <v/>
      </c>
      <c r="AZ54" s="6" t="str">
        <f t="shared" si="2"/>
        <v/>
      </c>
      <c r="BA54" s="6" t="str">
        <f t="shared" si="2"/>
        <v/>
      </c>
      <c r="BB54" s="6" t="str">
        <f t="shared" si="2"/>
        <v/>
      </c>
      <c r="BC54" s="44" t="str">
        <f>IF($AN54="○",COUNTIF($AN$17:$AN54,"○"),"")</f>
        <v/>
      </c>
      <c r="BD54" s="44" t="str">
        <f>IF($AO54="○",COUNTIF($AO$17:$AO54,"○"),"")</f>
        <v/>
      </c>
      <c r="BE54" s="44" t="str">
        <f>IF($AP54="○",COUNTIF($AP$17:$AP54,"○"),"")</f>
        <v/>
      </c>
      <c r="BF54" s="44" t="str">
        <f>IF($AQ54="○",COUNTIF($AQ$17:$AQ54,"○"),"")</f>
        <v/>
      </c>
      <c r="BG54" s="73" t="str">
        <f>IF($AT54="○",COUNTIF($AT$17:$AT54,"○"),"")</f>
        <v/>
      </c>
      <c r="BH54" s="74" t="str">
        <f>IF($AU54="○",COUNTIF($AU$17:$AU54,"○"),"")</f>
        <v/>
      </c>
      <c r="BI54" s="41" t="str">
        <f t="shared" si="3"/>
        <v/>
      </c>
      <c r="BJ54" s="6" t="str">
        <f t="shared" si="3"/>
        <v/>
      </c>
      <c r="BK54" s="6" t="str">
        <f t="shared" si="3"/>
        <v/>
      </c>
      <c r="BL54" s="6" t="str">
        <f t="shared" si="3"/>
        <v/>
      </c>
      <c r="BM54" s="44" t="str">
        <f>IF($AR54="○",COUNTIF($AR$17:$AR54,"○"),"")</f>
        <v/>
      </c>
      <c r="BN54" s="44" t="str">
        <f>IF($AS54="○",COUNTIF($AS$17:$AS54,"○"),"")</f>
        <v/>
      </c>
      <c r="BO54" s="44" t="str">
        <f>IF($AT54="○",COUNTIF($AT$17:$AT54,"○"),"")</f>
        <v/>
      </c>
      <c r="BP54" s="54" t="str">
        <f>IF($AU54="○",COUNTIF($AU$17:$AU54,"○"),"")</f>
        <v/>
      </c>
      <c r="BQ54" s="73" t="str">
        <f>IF($AT54="○",COUNTIF($AT$17:$AT54,"○"),"")</f>
        <v/>
      </c>
      <c r="BR54" s="74" t="str">
        <f>IF($AU54="○",COUNTIF($AU$17:$AU54,"○"),"")</f>
        <v/>
      </c>
      <c r="BS54" s="4"/>
      <c r="BT54" s="10"/>
      <c r="BU54" s="10"/>
      <c r="BV54" s="10"/>
      <c r="BW54" s="10"/>
      <c r="BX54" s="10"/>
      <c r="BY54" s="26"/>
      <c r="BZ54" s="4"/>
      <c r="CA54" s="4"/>
      <c r="CB54" s="10"/>
      <c r="CC54" s="10"/>
      <c r="CD54" s="10"/>
      <c r="CE54" s="10"/>
      <c r="CF54" s="10"/>
    </row>
    <row r="55" spans="1:84" ht="21.95" customHeight="1" thickTop="1" thickBot="1" x14ac:dyDescent="0.2">
      <c r="A55" s="41" t="str">
        <f t="shared" si="13"/>
        <v/>
      </c>
      <c r="B55" s="6" t="str">
        <f t="shared" si="14"/>
        <v/>
      </c>
      <c r="C55" s="6" t="str">
        <f t="shared" si="15"/>
        <v/>
      </c>
      <c r="D55" s="6" t="str">
        <f t="shared" si="16"/>
        <v/>
      </c>
      <c r="E55" s="44" t="str">
        <f>IF($AN55="○",COUNTIF($AN$17:$AN55,"○"),"")</f>
        <v/>
      </c>
      <c r="F55" s="44" t="str">
        <f>IF($AO55="○",COUNTIF($AO$17:$AO55,"○"),"")</f>
        <v/>
      </c>
      <c r="G55" s="44" t="str">
        <f>IF($AP55="○",COUNTIF($AP$17:$AP55,"○"),"")</f>
        <v/>
      </c>
      <c r="H55" s="44" t="str">
        <f>IF($AQ55="○",COUNTIF($AQ$17:$AQ55,"○"),"")</f>
        <v/>
      </c>
      <c r="I55" s="73" t="str">
        <f>IF($AT55="○",COUNTIF($AT$17:$AT55,"○"),"")</f>
        <v/>
      </c>
      <c r="J55" s="74" t="str">
        <f>IF($AU55="○",COUNTIF($AU$17:$AU55,"○"),"")</f>
        <v/>
      </c>
      <c r="K55" s="41" t="str">
        <f t="shared" si="17"/>
        <v/>
      </c>
      <c r="L55" s="6" t="str">
        <f t="shared" si="18"/>
        <v/>
      </c>
      <c r="M55" s="6" t="str">
        <f t="shared" si="19"/>
        <v/>
      </c>
      <c r="N55" s="6" t="str">
        <f t="shared" si="20"/>
        <v/>
      </c>
      <c r="O55" s="44" t="str">
        <f>IF($AR55="○",COUNTIF($AR$17:$AR55,"○"),"")</f>
        <v/>
      </c>
      <c r="P55" s="44" t="str">
        <f>IF($AS55="○",COUNTIF($AS$17:$AS55,"○"),"")</f>
        <v/>
      </c>
      <c r="Q55" s="44" t="str">
        <f>IF($AT55="○",COUNTIF($AT$17:$AT55,"○"),"")</f>
        <v/>
      </c>
      <c r="R55" s="54" t="str">
        <f>IF($AU55="○",COUNTIF($AU$17:$AU55,"○"),"")</f>
        <v/>
      </c>
      <c r="S55" s="73" t="str">
        <f>IF($AT55="○",COUNTIF($AT$17:$AT55,"○"),"")</f>
        <v/>
      </c>
      <c r="T55" s="74" t="str">
        <f>IF($AU55="○",COUNTIF($AU$17:$AU55,"○"),"")</f>
        <v/>
      </c>
      <c r="U55" s="10"/>
      <c r="V55" s="14">
        <v>39</v>
      </c>
      <c r="W55" s="120" t="str">
        <f>IF('申込一覧表（女子）'!$B$55=0,"",('申込一覧表（女子）'!$B$55))</f>
        <v/>
      </c>
      <c r="X55" s="120" t="str">
        <f>IF('申込一覧表（女子）'!C55=0,"",('申込一覧表（女子）'!C55))</f>
        <v/>
      </c>
      <c r="Y55" s="120" t="str">
        <f>IF('申込一覧表（女子）'!D55=0,"",('申込一覧表（女子）'!D55))</f>
        <v/>
      </c>
      <c r="Z55" s="120" t="str">
        <f>IF('申込一覧表（女子）'!E55=0,"",('申込一覧表（女子）'!E55))</f>
        <v/>
      </c>
      <c r="AA55" s="120">
        <f t="shared" si="5"/>
        <v>0</v>
      </c>
      <c r="AB55" s="120" t="str">
        <f>IF('申込一覧表（女子）'!G55=0,"",('申込一覧表（女子）'!G55))</f>
        <v/>
      </c>
      <c r="AC55" s="120" t="str">
        <f>IF('申込一覧表（女子）'!H55=0,"",('申込一覧表（女子）'!H55))</f>
        <v/>
      </c>
      <c r="AD55" s="120" t="str">
        <f>IF('申込一覧表（女子）'!I55=0,"",('申込一覧表（女子）'!I55))</f>
        <v/>
      </c>
      <c r="AE55" s="120" t="str">
        <f>IF('申込一覧表（女子）'!J55=0,"",('申込一覧表（女子）'!J55))</f>
        <v/>
      </c>
      <c r="AF55" s="120" t="str">
        <f>IF('申込一覧表（女子）'!K55=0,"",('申込一覧表（女子）'!K55))</f>
        <v/>
      </c>
      <c r="AG55" s="120" t="str">
        <f>IF('申込一覧表（女子）'!L55=0,"",('申込一覧表（女子）'!L55))</f>
        <v/>
      </c>
      <c r="AH55" s="120" t="str">
        <f>IF('申込一覧表（女子）'!M55=0,"",('申込一覧表（女子）'!M55))</f>
        <v/>
      </c>
      <c r="AI55" s="120" t="str">
        <f>IF('申込一覧表（女子）'!N55=0,"",('申込一覧表（女子）'!N55))</f>
        <v/>
      </c>
      <c r="AJ55" s="120" t="str">
        <f>IF('申込一覧表（女子）'!O55=0,"",('申込一覧表（女子）'!O55))</f>
        <v/>
      </c>
      <c r="AK55" s="120" t="str">
        <f>IF('申込一覧表（女子）'!P55=0,"",('申込一覧表（女子）'!P55))</f>
        <v/>
      </c>
      <c r="AL55" s="120" t="str">
        <f>IF('申込一覧表（女子）'!Q55=0,"",('申込一覧表（女子）'!Q55))</f>
        <v/>
      </c>
      <c r="AM55" s="120" t="str">
        <f>IF('申込一覧表（女子）'!R55=0,"",('申込一覧表（女子）'!R55))</f>
        <v/>
      </c>
      <c r="AN55" s="120" t="str">
        <f>IF('申込一覧表（女子）'!S55=0,"",('申込一覧表（女子）'!S55))</f>
        <v/>
      </c>
      <c r="AO55" s="120" t="str">
        <f>IF('申込一覧表（女子）'!T55=0,"",('申込一覧表（女子）'!T55))</f>
        <v/>
      </c>
      <c r="AP55" s="120" t="str">
        <f>IF('申込一覧表（女子）'!U55=0,"",('申込一覧表（女子）'!U55))</f>
        <v/>
      </c>
      <c r="AQ55" s="120" t="str">
        <f>IF('申込一覧表（女子）'!V55=0,"",('申込一覧表（女子）'!V55))</f>
        <v/>
      </c>
      <c r="AR55" s="120" t="str">
        <f>IF('申込一覧表（女子）'!W55=0,"",('申込一覧表（女子）'!W55))</f>
        <v/>
      </c>
      <c r="AS55" s="120" t="str">
        <f>IF('申込一覧表（女子）'!X55=0,"",('申込一覧表（女子）'!X55))</f>
        <v/>
      </c>
      <c r="AT55" s="120" t="str">
        <f>IF('申込一覧表（女子）'!Y55=0,"",('申込一覧表（女子）'!Y55))</f>
        <v/>
      </c>
      <c r="AU55" s="120" t="str">
        <f>IF('申込一覧表（女子）'!Z55=0,"",('申込一覧表（女子）'!Z55))</f>
        <v/>
      </c>
      <c r="AV55" s="204"/>
      <c r="AW55" s="205"/>
      <c r="AX55" s="212"/>
      <c r="AY55" s="41" t="str">
        <f t="shared" si="2"/>
        <v/>
      </c>
      <c r="AZ55" s="6" t="str">
        <f t="shared" si="2"/>
        <v/>
      </c>
      <c r="BA55" s="6" t="str">
        <f t="shared" si="2"/>
        <v/>
      </c>
      <c r="BB55" s="6" t="str">
        <f t="shared" si="2"/>
        <v/>
      </c>
      <c r="BC55" s="44" t="str">
        <f>IF($AN55="○",COUNTIF($AN$17:$AN55,"○"),"")</f>
        <v/>
      </c>
      <c r="BD55" s="44" t="str">
        <f>IF($AO55="○",COUNTIF($AO$17:$AO55,"○"),"")</f>
        <v/>
      </c>
      <c r="BE55" s="44" t="str">
        <f>IF($AP55="○",COUNTIF($AP$17:$AP55,"○"),"")</f>
        <v/>
      </c>
      <c r="BF55" s="44" t="str">
        <f>IF($AQ55="○",COUNTIF($AQ$17:$AQ55,"○"),"")</f>
        <v/>
      </c>
      <c r="BG55" s="73" t="str">
        <f>IF($AT55="○",COUNTIF($AT$17:$AT55,"○"),"")</f>
        <v/>
      </c>
      <c r="BH55" s="74" t="str">
        <f>IF($AU55="○",COUNTIF($AU$17:$AU55,"○"),"")</f>
        <v/>
      </c>
      <c r="BI55" s="41" t="str">
        <f t="shared" si="3"/>
        <v/>
      </c>
      <c r="BJ55" s="6" t="str">
        <f t="shared" si="3"/>
        <v/>
      </c>
      <c r="BK55" s="6" t="str">
        <f t="shared" si="3"/>
        <v/>
      </c>
      <c r="BL55" s="6" t="str">
        <f t="shared" si="3"/>
        <v/>
      </c>
      <c r="BM55" s="44" t="str">
        <f>IF($AR55="○",COUNTIF($AR$17:$AR55,"○"),"")</f>
        <v/>
      </c>
      <c r="BN55" s="44" t="str">
        <f>IF($AS55="○",COUNTIF($AS$17:$AS55,"○"),"")</f>
        <v/>
      </c>
      <c r="BO55" s="44" t="str">
        <f>IF($AT55="○",COUNTIF($AT$17:$AT55,"○"),"")</f>
        <v/>
      </c>
      <c r="BP55" s="54" t="str">
        <f>IF($AU55="○",COUNTIF($AU$17:$AU55,"○"),"")</f>
        <v/>
      </c>
      <c r="BQ55" s="73" t="str">
        <f>IF($AT55="○",COUNTIF($AT$17:$AT55,"○"),"")</f>
        <v/>
      </c>
      <c r="BR55" s="74" t="str">
        <f>IF($AU55="○",COUNTIF($AU$17:$AU55,"○"),"")</f>
        <v/>
      </c>
      <c r="BS55" s="10"/>
      <c r="BT55" s="10"/>
      <c r="BU55" s="10"/>
      <c r="BV55" s="10"/>
      <c r="BW55" s="10"/>
      <c r="BX55" s="10"/>
      <c r="BY55" s="26"/>
      <c r="BZ55" s="4"/>
      <c r="CA55" s="4"/>
      <c r="CB55" s="10"/>
      <c r="CC55" s="10"/>
      <c r="CD55" s="10"/>
      <c r="CE55" s="10"/>
      <c r="CF55" s="10"/>
    </row>
    <row r="56" spans="1:84" ht="21.95" customHeight="1" thickTop="1" thickBot="1" x14ac:dyDescent="0.2">
      <c r="A56" s="41" t="str">
        <f t="shared" si="13"/>
        <v/>
      </c>
      <c r="B56" s="6" t="str">
        <f t="shared" si="14"/>
        <v/>
      </c>
      <c r="C56" s="6" t="str">
        <f t="shared" si="15"/>
        <v/>
      </c>
      <c r="D56" s="6" t="str">
        <f t="shared" si="16"/>
        <v/>
      </c>
      <c r="E56" s="44" t="str">
        <f>IF($AN56="○",COUNTIF($AN$17:$AN56,"○"),"")</f>
        <v/>
      </c>
      <c r="F56" s="44" t="str">
        <f>IF($AO56="○",COUNTIF($AO$17:$AO56,"○"),"")</f>
        <v/>
      </c>
      <c r="G56" s="44" t="str">
        <f>IF($AP56="○",COUNTIF($AP$17:$AP56,"○"),"")</f>
        <v/>
      </c>
      <c r="H56" s="44" t="str">
        <f>IF($AQ56="○",COUNTIF($AQ$17:$AQ56,"○"),"")</f>
        <v/>
      </c>
      <c r="I56" s="73" t="str">
        <f>IF($AT56="○",COUNTIF($AT$17:$AT56,"○"),"")</f>
        <v/>
      </c>
      <c r="J56" s="74" t="str">
        <f>IF($AU56="○",COUNTIF($AU$17:$AU56,"○"),"")</f>
        <v/>
      </c>
      <c r="K56" s="41" t="str">
        <f t="shared" si="17"/>
        <v/>
      </c>
      <c r="L56" s="6" t="str">
        <f t="shared" si="18"/>
        <v/>
      </c>
      <c r="M56" s="6" t="str">
        <f t="shared" si="19"/>
        <v/>
      </c>
      <c r="N56" s="6" t="str">
        <f t="shared" si="20"/>
        <v/>
      </c>
      <c r="O56" s="44" t="str">
        <f>IF($AR56="○",COUNTIF($AR$17:$AR56,"○"),"")</f>
        <v/>
      </c>
      <c r="P56" s="44" t="str">
        <f>IF($AS56="○",COUNTIF($AS$17:$AS56,"○"),"")</f>
        <v/>
      </c>
      <c r="Q56" s="44" t="str">
        <f>IF($AT56="○",COUNTIF($AT$17:$AT56,"○"),"")</f>
        <v/>
      </c>
      <c r="R56" s="54" t="str">
        <f>IF($AU56="○",COUNTIF($AU$17:$AU56,"○"),"")</f>
        <v/>
      </c>
      <c r="S56" s="73" t="str">
        <f>IF($AT56="○",COUNTIF($AT$17:$AT56,"○"),"")</f>
        <v/>
      </c>
      <c r="T56" s="74" t="str">
        <f>IF($AU56="○",COUNTIF($AU$17:$AU56,"○"),"")</f>
        <v/>
      </c>
      <c r="U56" s="10"/>
      <c r="V56" s="14">
        <v>40</v>
      </c>
      <c r="W56" s="120" t="str">
        <f>IF('申込一覧表（女子）'!$B$56=0,"",('申込一覧表（女子）'!$B$56))</f>
        <v/>
      </c>
      <c r="X56" s="120" t="str">
        <f>IF('申込一覧表（女子）'!C56=0,"",('申込一覧表（女子）'!C56))</f>
        <v/>
      </c>
      <c r="Y56" s="120" t="str">
        <f>IF('申込一覧表（女子）'!D56=0,"",('申込一覧表（女子）'!D56))</f>
        <v/>
      </c>
      <c r="Z56" s="120" t="str">
        <f>IF('申込一覧表（女子）'!E56=0,"",('申込一覧表（女子）'!E56))</f>
        <v/>
      </c>
      <c r="AA56" s="120">
        <f t="shared" si="5"/>
        <v>0</v>
      </c>
      <c r="AB56" s="120" t="str">
        <f>IF('申込一覧表（女子）'!G56=0,"",('申込一覧表（女子）'!G56))</f>
        <v/>
      </c>
      <c r="AC56" s="120" t="str">
        <f>IF('申込一覧表（女子）'!H56=0,"",('申込一覧表（女子）'!H56))</f>
        <v/>
      </c>
      <c r="AD56" s="120" t="str">
        <f>IF('申込一覧表（女子）'!I56=0,"",('申込一覧表（女子）'!I56))</f>
        <v/>
      </c>
      <c r="AE56" s="120" t="str">
        <f>IF('申込一覧表（女子）'!J56=0,"",('申込一覧表（女子）'!J56))</f>
        <v/>
      </c>
      <c r="AF56" s="120" t="str">
        <f>IF('申込一覧表（女子）'!K56=0,"",('申込一覧表（女子）'!K56))</f>
        <v/>
      </c>
      <c r="AG56" s="120" t="str">
        <f>IF('申込一覧表（女子）'!L56=0,"",('申込一覧表（女子）'!L56))</f>
        <v/>
      </c>
      <c r="AH56" s="120" t="str">
        <f>IF('申込一覧表（女子）'!M56=0,"",('申込一覧表（女子）'!M56))</f>
        <v/>
      </c>
      <c r="AI56" s="120" t="str">
        <f>IF('申込一覧表（女子）'!N56=0,"",('申込一覧表（女子）'!N56))</f>
        <v/>
      </c>
      <c r="AJ56" s="120" t="str">
        <f>IF('申込一覧表（女子）'!O56=0,"",('申込一覧表（女子）'!O56))</f>
        <v/>
      </c>
      <c r="AK56" s="120" t="str">
        <f>IF('申込一覧表（女子）'!P56=0,"",('申込一覧表（女子）'!P56))</f>
        <v/>
      </c>
      <c r="AL56" s="120" t="str">
        <f>IF('申込一覧表（女子）'!Q56=0,"",('申込一覧表（女子）'!Q56))</f>
        <v/>
      </c>
      <c r="AM56" s="120" t="str">
        <f>IF('申込一覧表（女子）'!R56=0,"",('申込一覧表（女子）'!R56))</f>
        <v/>
      </c>
      <c r="AN56" s="120" t="str">
        <f>IF('申込一覧表（女子）'!S56=0,"",('申込一覧表（女子）'!S56))</f>
        <v/>
      </c>
      <c r="AO56" s="120" t="str">
        <f>IF('申込一覧表（女子）'!T56=0,"",('申込一覧表（女子）'!T56))</f>
        <v/>
      </c>
      <c r="AP56" s="120" t="str">
        <f>IF('申込一覧表（女子）'!U56=0,"",('申込一覧表（女子）'!U56))</f>
        <v/>
      </c>
      <c r="AQ56" s="120" t="str">
        <f>IF('申込一覧表（女子）'!V56=0,"",('申込一覧表（女子）'!V56))</f>
        <v/>
      </c>
      <c r="AR56" s="120" t="str">
        <f>IF('申込一覧表（女子）'!W56=0,"",('申込一覧表（女子）'!W56))</f>
        <v/>
      </c>
      <c r="AS56" s="120" t="str">
        <f>IF('申込一覧表（女子）'!X56=0,"",('申込一覧表（女子）'!X56))</f>
        <v/>
      </c>
      <c r="AT56" s="120" t="str">
        <f>IF('申込一覧表（女子）'!Y56=0,"",('申込一覧表（女子）'!Y56))</f>
        <v/>
      </c>
      <c r="AU56" s="120" t="str">
        <f>IF('申込一覧表（女子）'!Z56=0,"",('申込一覧表（女子）'!Z56))</f>
        <v/>
      </c>
      <c r="AV56" s="206"/>
      <c r="AW56" s="207"/>
      <c r="AX56" s="213"/>
      <c r="AY56" s="42" t="str">
        <f t="shared" si="2"/>
        <v/>
      </c>
      <c r="AZ56" s="43" t="str">
        <f t="shared" si="2"/>
        <v/>
      </c>
      <c r="BA56" s="43" t="str">
        <f t="shared" si="2"/>
        <v/>
      </c>
      <c r="BB56" s="43" t="str">
        <f t="shared" si="2"/>
        <v/>
      </c>
      <c r="BC56" s="55" t="str">
        <f>IF($AN56="○",COUNTIF($AN$17:$AN56,"○"),"")</f>
        <v/>
      </c>
      <c r="BD56" s="55" t="str">
        <f>IF($AO56="○",COUNTIF($AO$17:$AO56,"○"),"")</f>
        <v/>
      </c>
      <c r="BE56" s="55" t="str">
        <f>IF($AP56="○",COUNTIF($AP$17:$AP56,"○"),"")</f>
        <v/>
      </c>
      <c r="BF56" s="55" t="str">
        <f>IF($AQ56="○",COUNTIF($AQ$17:$AQ56,"○"),"")</f>
        <v/>
      </c>
      <c r="BG56" s="75" t="str">
        <f>IF($AT56="○",COUNTIF($AT$17:$AT56,"○"),"")</f>
        <v/>
      </c>
      <c r="BH56" s="76" t="str">
        <f>IF($AU56="○",COUNTIF($AU$17:$AU56,"○"),"")</f>
        <v/>
      </c>
      <c r="BI56" s="42" t="str">
        <f t="shared" si="3"/>
        <v/>
      </c>
      <c r="BJ56" s="43" t="str">
        <f t="shared" si="3"/>
        <v/>
      </c>
      <c r="BK56" s="43" t="str">
        <f t="shared" si="3"/>
        <v/>
      </c>
      <c r="BL56" s="43" t="str">
        <f t="shared" si="3"/>
        <v/>
      </c>
      <c r="BM56" s="55" t="str">
        <f>IF($AR56="○",COUNTIF($AR$17:$AR56,"○"),"")</f>
        <v/>
      </c>
      <c r="BN56" s="55" t="str">
        <f>IF($AS56="○",COUNTIF($AS$17:$AS56,"○"),"")</f>
        <v/>
      </c>
      <c r="BO56" s="55" t="str">
        <f>IF($AT56="○",COUNTIF($AT$17:$AT56,"○"),"")</f>
        <v/>
      </c>
      <c r="BP56" s="56" t="str">
        <f>IF($AU56="○",COUNTIF($AU$17:$AU56,"○"),"")</f>
        <v/>
      </c>
      <c r="BQ56" s="75" t="str">
        <f>IF($AT56="○",COUNTIF($AT$17:$AT56,"○"),"")</f>
        <v/>
      </c>
      <c r="BR56" s="76" t="str">
        <f>IF($AU56="○",COUNTIF($AU$17:$AU56,"○"),"")</f>
        <v/>
      </c>
      <c r="BS56" s="10"/>
      <c r="BT56" s="10"/>
      <c r="BU56" s="10"/>
      <c r="BV56" s="10"/>
      <c r="BW56" s="10"/>
      <c r="BX56" s="10"/>
      <c r="BY56" s="26"/>
      <c r="BZ56" s="4"/>
      <c r="CA56" s="4"/>
      <c r="CB56" s="10"/>
      <c r="CC56" s="10"/>
      <c r="CD56" s="10"/>
      <c r="CE56" s="10"/>
      <c r="CF56" s="10"/>
    </row>
    <row r="57" spans="1:84" ht="21.95" customHeight="1" thickTop="1" thickBot="1" x14ac:dyDescent="0.2">
      <c r="A57" s="47"/>
      <c r="B57" s="47"/>
      <c r="C57" s="47"/>
      <c r="D57" s="47"/>
      <c r="E57" s="47"/>
      <c r="F57" s="47"/>
      <c r="G57" s="47"/>
      <c r="H57" s="47"/>
      <c r="I57" s="77"/>
      <c r="J57" s="77"/>
      <c r="K57" s="47"/>
      <c r="L57" s="47"/>
      <c r="M57" s="47"/>
      <c r="N57" s="47"/>
      <c r="O57" s="47"/>
      <c r="P57" s="47"/>
      <c r="Q57" s="47"/>
      <c r="R57" s="47"/>
      <c r="S57" s="77"/>
      <c r="T57" s="77"/>
      <c r="U57" s="10"/>
      <c r="V57" s="52">
        <f t="shared" ref="V57:V120" si="21">IF($V17="","",$V17)</f>
        <v>1</v>
      </c>
      <c r="W57" s="120" t="str">
        <f>IF('申込一覧表（女子）'!$B$17=0,"",('申込一覧表（女子）'!$B$17))</f>
        <v/>
      </c>
      <c r="X57" s="48" t="str">
        <f t="shared" ref="X57:X96" si="22">IF($X17="","",$X17)</f>
        <v/>
      </c>
      <c r="Y57" s="49" t="str">
        <f t="shared" ref="Y57:Y96" si="23">IF($Y17="","",$Y17)</f>
        <v/>
      </c>
      <c r="Z57" s="49" t="str">
        <f t="shared" ref="Z57:Z96" si="24">IF($Z17="","",$Z17)</f>
        <v/>
      </c>
      <c r="AA57" s="171">
        <f t="shared" si="5"/>
        <v>0</v>
      </c>
      <c r="AB57" s="160" t="str">
        <f t="shared" ref="AB57:AB96" si="25">IF($AD17="","",$AD17)</f>
        <v/>
      </c>
      <c r="AC57" s="51" t="str">
        <f t="shared" ref="AC57:AC96" si="26">IF($AE17="","",$AE17)</f>
        <v/>
      </c>
      <c r="AD57" s="53"/>
      <c r="AE57" s="53"/>
      <c r="AF57" s="53"/>
      <c r="AG57" s="53"/>
      <c r="AH57" s="53"/>
      <c r="AI57" s="53"/>
      <c r="AJ57" s="166"/>
      <c r="AK57" s="53"/>
      <c r="AL57" s="166"/>
      <c r="AM57" s="53"/>
      <c r="AN57" s="8"/>
      <c r="AO57" s="8"/>
      <c r="AP57" s="8"/>
      <c r="AQ57" s="8"/>
      <c r="AR57" s="8"/>
      <c r="AS57" s="8"/>
      <c r="AT57" s="8"/>
      <c r="AU57" s="8"/>
      <c r="AV57" s="210"/>
      <c r="AW57" s="210"/>
      <c r="AX57" s="10"/>
      <c r="AY57" s="4" t="str">
        <f t="shared" si="2"/>
        <v/>
      </c>
      <c r="AZ57" s="4" t="str">
        <f t="shared" si="2"/>
        <v/>
      </c>
      <c r="BA57" s="4" t="str">
        <f t="shared" si="2"/>
        <v/>
      </c>
      <c r="BB57" s="4" t="str">
        <f t="shared" si="2"/>
        <v/>
      </c>
      <c r="BC57" s="4" t="str">
        <f>IF(CD57="○",COUNTIF($AN$17:CD57,"○"),"")</f>
        <v/>
      </c>
      <c r="BD57" s="4" t="str">
        <f>IF(CE57="○",COUNTIF($AO$17:CE57,"○"),"")</f>
        <v/>
      </c>
      <c r="BE57" s="4" t="str">
        <f>IF(CF57="○",COUNTIF($AP$17:CF57,"○"),"")</f>
        <v/>
      </c>
      <c r="BF57" s="4" t="str">
        <f>IF(CK57="○",COUNTIF($AU$17:CK57,"○"),"")</f>
        <v/>
      </c>
      <c r="BG57" s="77"/>
      <c r="BH57" s="77"/>
      <c r="BI57" s="4" t="str">
        <f t="shared" si="3"/>
        <v/>
      </c>
      <c r="BJ57" s="4" t="str">
        <f t="shared" si="3"/>
        <v/>
      </c>
      <c r="BK57" s="4" t="str">
        <f t="shared" si="3"/>
        <v/>
      </c>
      <c r="BL57" s="4" t="str">
        <f t="shared" si="3"/>
        <v/>
      </c>
      <c r="BM57" s="4" t="str">
        <f>IF(CL57="○",COUNTIF($AN$17:CL57,"○"),"")</f>
        <v/>
      </c>
      <c r="BN57" s="4" t="str">
        <f>IF(CM57="○",COUNTIF($AO$17:CM57,"○"),"")</f>
        <v/>
      </c>
      <c r="BO57" s="4" t="str">
        <f>IF(CN57="○",COUNTIF($AP$17:CN57,"○"),"")</f>
        <v/>
      </c>
      <c r="BP57" s="4" t="str">
        <f>IF(DI57="○",COUNTIF($AU$17:DI57,"○"),"")</f>
        <v/>
      </c>
      <c r="BQ57" s="77"/>
      <c r="BR57" s="77"/>
      <c r="BS57" s="4"/>
      <c r="BT57" s="10"/>
      <c r="BU57" s="10"/>
      <c r="BV57" s="10"/>
      <c r="BW57" s="10"/>
      <c r="BX57" s="10"/>
      <c r="BY57" s="18"/>
      <c r="BZ57" s="39"/>
      <c r="CA57" s="40"/>
      <c r="CB57" s="10"/>
      <c r="CC57" s="10"/>
      <c r="CD57" s="10"/>
      <c r="CE57" s="24"/>
      <c r="CF57" s="10"/>
    </row>
    <row r="58" spans="1:84" ht="21.95" customHeight="1" thickTop="1" thickBot="1" x14ac:dyDescent="0.2">
      <c r="A58" s="4"/>
      <c r="B58" s="4"/>
      <c r="C58" s="4"/>
      <c r="D58" s="4"/>
      <c r="E58" s="45"/>
      <c r="F58" s="45"/>
      <c r="G58" s="45"/>
      <c r="H58" s="45"/>
      <c r="I58" s="77"/>
      <c r="J58" s="77"/>
      <c r="K58" s="4"/>
      <c r="L58" s="4"/>
      <c r="M58" s="4"/>
      <c r="N58" s="4"/>
      <c r="O58" s="46"/>
      <c r="P58" s="46"/>
      <c r="Q58" s="46"/>
      <c r="R58" s="46"/>
      <c r="S58" s="77"/>
      <c r="T58" s="77"/>
      <c r="U58" s="10"/>
      <c r="V58" s="50">
        <f t="shared" si="21"/>
        <v>2</v>
      </c>
      <c r="W58" s="120" t="str">
        <f>IF('申込一覧表（女子）'!$B$18=0,"",('申込一覧表（女子）'!$B$18))</f>
        <v/>
      </c>
      <c r="X58" s="48" t="str">
        <f t="shared" si="22"/>
        <v/>
      </c>
      <c r="Y58" s="49" t="str">
        <f t="shared" si="23"/>
        <v/>
      </c>
      <c r="Z58" s="49" t="str">
        <f t="shared" si="24"/>
        <v/>
      </c>
      <c r="AA58" s="171">
        <f t="shared" si="5"/>
        <v>0</v>
      </c>
      <c r="AB58" s="160" t="str">
        <f t="shared" si="25"/>
        <v/>
      </c>
      <c r="AC58" s="51" t="str">
        <f t="shared" si="26"/>
        <v/>
      </c>
      <c r="AD58" s="53"/>
      <c r="AE58" s="53"/>
      <c r="AF58" s="53"/>
      <c r="AG58" s="53"/>
      <c r="AH58" s="53"/>
      <c r="AI58" s="53"/>
      <c r="AJ58" s="166"/>
      <c r="AK58" s="53"/>
      <c r="AL58" s="166"/>
      <c r="AM58" s="53"/>
      <c r="AN58" s="8"/>
      <c r="AO58" s="8"/>
      <c r="AP58" s="8"/>
      <c r="AQ58" s="8"/>
      <c r="AR58" s="8"/>
      <c r="AS58" s="8"/>
      <c r="AT58" s="8"/>
      <c r="AU58" s="8"/>
      <c r="AV58" s="10"/>
      <c r="AW58" s="10"/>
      <c r="AX58" s="10"/>
      <c r="AY58" s="4" t="str">
        <f t="shared" si="2"/>
        <v/>
      </c>
      <c r="AZ58" s="4" t="str">
        <f t="shared" si="2"/>
        <v/>
      </c>
      <c r="BA58" s="4" t="str">
        <f t="shared" si="2"/>
        <v/>
      </c>
      <c r="BB58" s="4" t="str">
        <f t="shared" si="2"/>
        <v/>
      </c>
      <c r="BC58" s="4" t="str">
        <f>IF(CD58="○",COUNTIF($AN$17:CD58,"○"),"")</f>
        <v/>
      </c>
      <c r="BD58" s="4" t="str">
        <f>IF(CE58="○",COUNTIF($AO$17:CE58,"○"),"")</f>
        <v/>
      </c>
      <c r="BE58" s="4" t="str">
        <f>IF(CF58="○",COUNTIF($AP$17:CF58,"○"),"")</f>
        <v/>
      </c>
      <c r="BF58" s="4" t="str">
        <f>IF(CK58="○",COUNTIF($AU$17:CK58,"○"),"")</f>
        <v/>
      </c>
      <c r="BG58" s="77"/>
      <c r="BH58" s="77"/>
      <c r="BI58" s="4" t="str">
        <f t="shared" si="3"/>
        <v/>
      </c>
      <c r="BJ58" s="4" t="str">
        <f t="shared" si="3"/>
        <v/>
      </c>
      <c r="BK58" s="4" t="str">
        <f t="shared" si="3"/>
        <v/>
      </c>
      <c r="BL58" s="4" t="str">
        <f t="shared" si="3"/>
        <v/>
      </c>
      <c r="BM58" s="4" t="str">
        <f>IF(CL58="○",COUNTIF($AN$17:CL58,"○"),"")</f>
        <v/>
      </c>
      <c r="BN58" s="4" t="str">
        <f>IF(CM58="○",COUNTIF($AO$17:CM58,"○"),"")</f>
        <v/>
      </c>
      <c r="BO58" s="4" t="str">
        <f>IF(CN58="○",COUNTIF($AP$17:CN58,"○"),"")</f>
        <v/>
      </c>
      <c r="BP58" s="4" t="str">
        <f>IF(DI58="○",COUNTIF($AU$17:DI58,"○"),"")</f>
        <v/>
      </c>
      <c r="BQ58" s="77"/>
      <c r="BR58" s="77"/>
      <c r="BS58" s="4"/>
      <c r="BT58" s="10"/>
      <c r="BU58" s="10"/>
      <c r="BV58" s="10"/>
      <c r="BW58" s="10"/>
      <c r="BX58" s="10"/>
      <c r="BY58" s="18"/>
      <c r="BZ58" s="39"/>
      <c r="CA58" s="10"/>
      <c r="CB58" s="10"/>
      <c r="CC58" s="10"/>
      <c r="CD58" s="10"/>
      <c r="CE58" s="10"/>
      <c r="CF58" s="10"/>
    </row>
    <row r="59" spans="1:84" ht="21.95" customHeight="1" thickTop="1" thickBot="1" x14ac:dyDescent="0.2">
      <c r="A59" s="4"/>
      <c r="B59" s="4"/>
      <c r="C59" s="4"/>
      <c r="D59" s="4"/>
      <c r="E59" s="45"/>
      <c r="F59" s="45"/>
      <c r="G59" s="45"/>
      <c r="H59" s="45"/>
      <c r="I59" s="77"/>
      <c r="J59" s="77"/>
      <c r="K59" s="4"/>
      <c r="L59" s="4"/>
      <c r="M59" s="4"/>
      <c r="N59" s="4"/>
      <c r="O59" s="46"/>
      <c r="P59" s="46"/>
      <c r="Q59" s="46"/>
      <c r="R59" s="46"/>
      <c r="S59" s="77"/>
      <c r="T59" s="77"/>
      <c r="U59" s="10"/>
      <c r="V59" s="50">
        <f t="shared" si="21"/>
        <v>3</v>
      </c>
      <c r="W59" s="120" t="str">
        <f>IF('申込一覧表（女子）'!$B$19=0,"",('申込一覧表（女子）'!$B$19))</f>
        <v/>
      </c>
      <c r="X59" s="48" t="str">
        <f t="shared" si="22"/>
        <v/>
      </c>
      <c r="Y59" s="49" t="str">
        <f t="shared" si="23"/>
        <v/>
      </c>
      <c r="Z59" s="49" t="str">
        <f t="shared" si="24"/>
        <v/>
      </c>
      <c r="AA59" s="171">
        <f t="shared" si="5"/>
        <v>0</v>
      </c>
      <c r="AB59" s="160" t="str">
        <f t="shared" si="25"/>
        <v/>
      </c>
      <c r="AC59" s="51" t="str">
        <f t="shared" si="26"/>
        <v/>
      </c>
      <c r="AD59" s="53"/>
      <c r="AE59" s="53"/>
      <c r="AF59" s="53"/>
      <c r="AG59" s="53"/>
      <c r="AH59" s="53"/>
      <c r="AI59" s="53"/>
      <c r="AJ59" s="166"/>
      <c r="AK59" s="53"/>
      <c r="AL59" s="166"/>
      <c r="AM59" s="53"/>
      <c r="AN59" s="8"/>
      <c r="AO59" s="8"/>
      <c r="AP59" s="8"/>
      <c r="AQ59" s="8"/>
      <c r="AR59" s="8"/>
      <c r="AS59" s="8"/>
      <c r="AT59" s="8"/>
      <c r="AU59" s="8"/>
      <c r="AV59" s="10"/>
      <c r="AW59" s="10"/>
      <c r="AX59" s="10"/>
      <c r="AY59" s="4" t="str">
        <f t="shared" si="2"/>
        <v/>
      </c>
      <c r="AZ59" s="4" t="str">
        <f t="shared" si="2"/>
        <v/>
      </c>
      <c r="BA59" s="4" t="str">
        <f t="shared" si="2"/>
        <v/>
      </c>
      <c r="BB59" s="4" t="str">
        <f t="shared" si="2"/>
        <v/>
      </c>
      <c r="BC59" s="4" t="str">
        <f>IF(CD59="○",COUNTIF($AN$17:CD59,"○"),"")</f>
        <v/>
      </c>
      <c r="BD59" s="4" t="str">
        <f>IF(CE59="○",COUNTIF($AO$17:CE59,"○"),"")</f>
        <v/>
      </c>
      <c r="BE59" s="4" t="str">
        <f>IF(CF59="○",COUNTIF($AP$17:CF59,"○"),"")</f>
        <v/>
      </c>
      <c r="BF59" s="4" t="str">
        <f>IF(CK59="○",COUNTIF($AU$17:CK59,"○"),"")</f>
        <v/>
      </c>
      <c r="BG59" s="77"/>
      <c r="BH59" s="77"/>
      <c r="BI59" s="4" t="str">
        <f t="shared" si="3"/>
        <v/>
      </c>
      <c r="BJ59" s="4" t="str">
        <f t="shared" si="3"/>
        <v/>
      </c>
      <c r="BK59" s="4" t="str">
        <f t="shared" si="3"/>
        <v/>
      </c>
      <c r="BL59" s="4" t="str">
        <f t="shared" si="3"/>
        <v/>
      </c>
      <c r="BM59" s="4" t="str">
        <f>IF(CL59="○",COUNTIF($AN$17:CL59,"○"),"")</f>
        <v/>
      </c>
      <c r="BN59" s="4" t="str">
        <f>IF(CM59="○",COUNTIF($AO$17:CM59,"○"),"")</f>
        <v/>
      </c>
      <c r="BO59" s="4" t="str">
        <f>IF(CN59="○",COUNTIF($AP$17:CN59,"○"),"")</f>
        <v/>
      </c>
      <c r="BP59" s="4" t="str">
        <f>IF(DI59="○",COUNTIF($AU$17:DI59,"○"),"")</f>
        <v/>
      </c>
      <c r="BQ59" s="77"/>
      <c r="BR59" s="77"/>
      <c r="BS59" s="4"/>
      <c r="BT59" s="10"/>
      <c r="BU59" s="10"/>
      <c r="BV59" s="10"/>
      <c r="BW59" s="10"/>
      <c r="BX59" s="10"/>
      <c r="BY59" s="18"/>
      <c r="BZ59" s="10"/>
      <c r="CA59" s="10"/>
      <c r="CB59" s="10"/>
      <c r="CC59" s="10"/>
      <c r="CD59" s="10"/>
      <c r="CE59" s="10"/>
      <c r="CF59" s="10"/>
    </row>
    <row r="60" spans="1:84" ht="21.95" customHeight="1" thickTop="1" thickBot="1" x14ac:dyDescent="0.2">
      <c r="A60" s="4"/>
      <c r="B60" s="4"/>
      <c r="C60" s="4"/>
      <c r="D60" s="4"/>
      <c r="E60" s="45"/>
      <c r="F60" s="45"/>
      <c r="G60" s="45"/>
      <c r="H60" s="45"/>
      <c r="I60" s="77"/>
      <c r="J60" s="77"/>
      <c r="K60" s="4"/>
      <c r="L60" s="4"/>
      <c r="M60" s="4"/>
      <c r="N60" s="4"/>
      <c r="O60" s="46"/>
      <c r="P60" s="46"/>
      <c r="Q60" s="46"/>
      <c r="R60" s="46"/>
      <c r="S60" s="77"/>
      <c r="T60" s="77"/>
      <c r="U60" s="10"/>
      <c r="V60" s="50">
        <f t="shared" si="21"/>
        <v>4</v>
      </c>
      <c r="W60" s="120" t="str">
        <f>IF('申込一覧表（女子）'!$B$20=0,"",('申込一覧表（女子）'!$B$20))</f>
        <v/>
      </c>
      <c r="X60" s="48" t="str">
        <f t="shared" si="22"/>
        <v/>
      </c>
      <c r="Y60" s="49" t="str">
        <f t="shared" si="23"/>
        <v/>
      </c>
      <c r="Z60" s="49" t="str">
        <f t="shared" si="24"/>
        <v/>
      </c>
      <c r="AA60" s="171">
        <f t="shared" si="5"/>
        <v>0</v>
      </c>
      <c r="AB60" s="160" t="str">
        <f t="shared" si="25"/>
        <v/>
      </c>
      <c r="AC60" s="51" t="str">
        <f t="shared" si="26"/>
        <v/>
      </c>
      <c r="AD60" s="53"/>
      <c r="AE60" s="53"/>
      <c r="AF60" s="53"/>
      <c r="AG60" s="53"/>
      <c r="AH60" s="53"/>
      <c r="AI60" s="53"/>
      <c r="AJ60" s="166"/>
      <c r="AK60" s="53"/>
      <c r="AL60" s="166"/>
      <c r="AM60" s="53"/>
      <c r="AN60" s="8"/>
      <c r="AO60" s="8"/>
      <c r="AP60" s="8"/>
      <c r="AQ60" s="8"/>
      <c r="AR60" s="8"/>
      <c r="AS60" s="8"/>
      <c r="AT60" s="8"/>
      <c r="AU60" s="8"/>
      <c r="AV60" s="10"/>
      <c r="AW60" s="10"/>
      <c r="AX60" s="10"/>
      <c r="AY60" s="4" t="str">
        <f t="shared" si="2"/>
        <v/>
      </c>
      <c r="AZ60" s="4" t="str">
        <f t="shared" si="2"/>
        <v/>
      </c>
      <c r="BA60" s="4" t="str">
        <f t="shared" si="2"/>
        <v/>
      </c>
      <c r="BB60" s="4" t="str">
        <f t="shared" si="2"/>
        <v/>
      </c>
      <c r="BC60" s="4" t="str">
        <f>IF(CD60="○",COUNTIF($AN$17:CD60,"○"),"")</f>
        <v/>
      </c>
      <c r="BD60" s="4" t="str">
        <f>IF(CE60="○",COUNTIF($AO$17:CE60,"○"),"")</f>
        <v/>
      </c>
      <c r="BE60" s="4" t="str">
        <f>IF(CF60="○",COUNTIF($AP$17:CF60,"○"),"")</f>
        <v/>
      </c>
      <c r="BF60" s="4" t="str">
        <f>IF(CK60="○",COUNTIF($AU$17:CK60,"○"),"")</f>
        <v/>
      </c>
      <c r="BG60" s="77"/>
      <c r="BH60" s="77"/>
      <c r="BI60" s="4" t="str">
        <f t="shared" si="3"/>
        <v/>
      </c>
      <c r="BJ60" s="4" t="str">
        <f t="shared" si="3"/>
        <v/>
      </c>
      <c r="BK60" s="4" t="str">
        <f t="shared" si="3"/>
        <v/>
      </c>
      <c r="BL60" s="4" t="str">
        <f t="shared" si="3"/>
        <v/>
      </c>
      <c r="BM60" s="4" t="str">
        <f>IF(CL60="○",COUNTIF($AN$17:CL60,"○"),"")</f>
        <v/>
      </c>
      <c r="BN60" s="4" t="str">
        <f>IF(CM60="○",COUNTIF($AO$17:CM60,"○"),"")</f>
        <v/>
      </c>
      <c r="BO60" s="4" t="str">
        <f>IF(CN60="○",COUNTIF($AP$17:CN60,"○"),"")</f>
        <v/>
      </c>
      <c r="BP60" s="4" t="str">
        <f>IF(DI60="○",COUNTIF($AU$17:DI60,"○"),"")</f>
        <v/>
      </c>
      <c r="BQ60" s="77"/>
      <c r="BR60" s="77"/>
      <c r="BS60" s="4"/>
      <c r="BT60" s="10"/>
      <c r="BU60" s="10"/>
      <c r="BV60" s="10"/>
      <c r="BW60" s="10"/>
      <c r="BX60" s="10"/>
      <c r="BY60" s="18"/>
      <c r="BZ60" s="10"/>
      <c r="CA60" s="10"/>
      <c r="CB60" s="10"/>
      <c r="CC60" s="10"/>
      <c r="CD60" s="10"/>
      <c r="CE60" s="10"/>
      <c r="CF60" s="10"/>
    </row>
    <row r="61" spans="1:84" ht="21.95" customHeight="1" thickTop="1" thickBot="1" x14ac:dyDescent="0.2">
      <c r="A61" s="4"/>
      <c r="B61" s="4"/>
      <c r="C61" s="4"/>
      <c r="D61" s="4"/>
      <c r="E61" s="45"/>
      <c r="F61" s="45"/>
      <c r="G61" s="45"/>
      <c r="H61" s="45"/>
      <c r="I61" s="77"/>
      <c r="J61" s="77"/>
      <c r="K61" s="4"/>
      <c r="L61" s="4"/>
      <c r="M61" s="4"/>
      <c r="N61" s="4"/>
      <c r="O61" s="46"/>
      <c r="P61" s="46"/>
      <c r="Q61" s="46"/>
      <c r="R61" s="46"/>
      <c r="S61" s="77"/>
      <c r="T61" s="77"/>
      <c r="U61" s="10"/>
      <c r="V61" s="50">
        <f t="shared" si="21"/>
        <v>5</v>
      </c>
      <c r="W61" s="120" t="str">
        <f>IF('申込一覧表（女子）'!$B$21=0,"",('申込一覧表（女子）'!$B$21))</f>
        <v/>
      </c>
      <c r="X61" s="48" t="str">
        <f t="shared" si="22"/>
        <v/>
      </c>
      <c r="Y61" s="49" t="str">
        <f t="shared" si="23"/>
        <v/>
      </c>
      <c r="Z61" s="49" t="str">
        <f t="shared" si="24"/>
        <v/>
      </c>
      <c r="AA61" s="171">
        <f t="shared" si="5"/>
        <v>0</v>
      </c>
      <c r="AB61" s="160" t="str">
        <f t="shared" si="25"/>
        <v/>
      </c>
      <c r="AC61" s="51" t="str">
        <f t="shared" si="26"/>
        <v/>
      </c>
      <c r="AD61" s="53"/>
      <c r="AE61" s="53"/>
      <c r="AF61" s="53"/>
      <c r="AG61" s="53"/>
      <c r="AH61" s="53"/>
      <c r="AI61" s="53"/>
      <c r="AJ61" s="166"/>
      <c r="AK61" s="53"/>
      <c r="AL61" s="166"/>
      <c r="AM61" s="53"/>
      <c r="AN61" s="8"/>
      <c r="AO61" s="8"/>
      <c r="AP61" s="8"/>
      <c r="AQ61" s="8"/>
      <c r="AR61" s="8"/>
      <c r="AS61" s="8"/>
      <c r="AT61" s="8"/>
      <c r="AU61" s="8"/>
      <c r="AV61" s="10"/>
      <c r="AW61" s="10"/>
      <c r="AX61" s="10"/>
      <c r="AY61" s="4" t="str">
        <f t="shared" si="2"/>
        <v/>
      </c>
      <c r="AZ61" s="4" t="str">
        <f t="shared" si="2"/>
        <v/>
      </c>
      <c r="BA61" s="4" t="str">
        <f t="shared" si="2"/>
        <v/>
      </c>
      <c r="BB61" s="4" t="str">
        <f t="shared" si="2"/>
        <v/>
      </c>
      <c r="BC61" s="4" t="str">
        <f>IF(CD61="○",COUNTIF($AN$17:CD61,"○"),"")</f>
        <v/>
      </c>
      <c r="BD61" s="4" t="str">
        <f>IF(CE61="○",COUNTIF($AO$17:CE61,"○"),"")</f>
        <v/>
      </c>
      <c r="BE61" s="4" t="str">
        <f>IF(CF61="○",COUNTIF($AP$17:CF61,"○"),"")</f>
        <v/>
      </c>
      <c r="BF61" s="4" t="str">
        <f>IF(CK61="○",COUNTIF($AU$17:CK61,"○"),"")</f>
        <v/>
      </c>
      <c r="BG61" s="77"/>
      <c r="BH61" s="77"/>
      <c r="BI61" s="4" t="str">
        <f t="shared" si="3"/>
        <v/>
      </c>
      <c r="BJ61" s="4" t="str">
        <f t="shared" si="3"/>
        <v/>
      </c>
      <c r="BK61" s="4" t="str">
        <f t="shared" si="3"/>
        <v/>
      </c>
      <c r="BL61" s="4" t="str">
        <f t="shared" si="3"/>
        <v/>
      </c>
      <c r="BM61" s="4" t="str">
        <f>IF(CL61="○",COUNTIF($AN$17:CL61,"○"),"")</f>
        <v/>
      </c>
      <c r="BN61" s="4" t="str">
        <f>IF(CM61="○",COUNTIF($AO$17:CM61,"○"),"")</f>
        <v/>
      </c>
      <c r="BO61" s="4" t="str">
        <f>IF(CN61="○",COUNTIF($AP$17:CN61,"○"),"")</f>
        <v/>
      </c>
      <c r="BP61" s="4" t="str">
        <f>IF(DI61="○",COUNTIF($AU$17:DI61,"○"),"")</f>
        <v/>
      </c>
      <c r="BQ61" s="77"/>
      <c r="BR61" s="77"/>
      <c r="BS61" s="4"/>
      <c r="BT61" s="10"/>
      <c r="BU61" s="10"/>
      <c r="BV61" s="10"/>
      <c r="BW61" s="10"/>
      <c r="BX61" s="10"/>
      <c r="BY61" s="18"/>
      <c r="BZ61" s="10"/>
      <c r="CA61" s="10"/>
      <c r="CB61" s="10"/>
      <c r="CC61" s="10"/>
      <c r="CD61" s="10"/>
      <c r="CE61" s="10"/>
      <c r="CF61" s="10"/>
    </row>
    <row r="62" spans="1:84" ht="21.95" customHeight="1" thickTop="1" thickBot="1" x14ac:dyDescent="0.2">
      <c r="A62" s="4"/>
      <c r="B62" s="4"/>
      <c r="C62" s="4"/>
      <c r="D62" s="4"/>
      <c r="E62" s="45"/>
      <c r="F62" s="45"/>
      <c r="G62" s="45"/>
      <c r="H62" s="45"/>
      <c r="I62" s="77"/>
      <c r="J62" s="77"/>
      <c r="K62" s="4"/>
      <c r="L62" s="4"/>
      <c r="M62" s="4"/>
      <c r="N62" s="4"/>
      <c r="O62" s="46"/>
      <c r="P62" s="46"/>
      <c r="Q62" s="46"/>
      <c r="R62" s="46"/>
      <c r="S62" s="77"/>
      <c r="T62" s="77"/>
      <c r="U62" s="10"/>
      <c r="V62" s="50">
        <f t="shared" si="21"/>
        <v>6</v>
      </c>
      <c r="W62" s="120" t="str">
        <f>IF('申込一覧表（女子）'!$B$22=0,"",('申込一覧表（女子）'!$B$22))</f>
        <v/>
      </c>
      <c r="X62" s="48" t="str">
        <f t="shared" si="22"/>
        <v/>
      </c>
      <c r="Y62" s="49" t="str">
        <f t="shared" si="23"/>
        <v/>
      </c>
      <c r="Z62" s="49" t="str">
        <f t="shared" si="24"/>
        <v/>
      </c>
      <c r="AA62" s="171">
        <f t="shared" si="5"/>
        <v>0</v>
      </c>
      <c r="AB62" s="160" t="str">
        <f t="shared" si="25"/>
        <v/>
      </c>
      <c r="AC62" s="51" t="str">
        <f t="shared" si="26"/>
        <v/>
      </c>
      <c r="AD62" s="53"/>
      <c r="AE62" s="53"/>
      <c r="AF62" s="53"/>
      <c r="AG62" s="53"/>
      <c r="AH62" s="53"/>
      <c r="AI62" s="53"/>
      <c r="AJ62" s="166"/>
      <c r="AK62" s="53"/>
      <c r="AL62" s="166"/>
      <c r="AM62" s="53"/>
      <c r="AN62" s="8"/>
      <c r="AO62" s="8"/>
      <c r="AP62" s="8"/>
      <c r="AQ62" s="8"/>
      <c r="AR62" s="8"/>
      <c r="AS62" s="8"/>
      <c r="AT62" s="8"/>
      <c r="AU62" s="8"/>
      <c r="AV62" s="10"/>
      <c r="AW62" s="10"/>
      <c r="AX62" s="10"/>
      <c r="AY62" s="4" t="str">
        <f t="shared" si="2"/>
        <v/>
      </c>
      <c r="AZ62" s="4" t="str">
        <f t="shared" si="2"/>
        <v/>
      </c>
      <c r="BA62" s="4" t="str">
        <f t="shared" si="2"/>
        <v/>
      </c>
      <c r="BB62" s="4" t="str">
        <f t="shared" si="2"/>
        <v/>
      </c>
      <c r="BC62" s="4" t="str">
        <f>IF(CD62="○",COUNTIF($AN$17:CD62,"○"),"")</f>
        <v/>
      </c>
      <c r="BD62" s="4" t="str">
        <f>IF(CE62="○",COUNTIF($AO$17:CE62,"○"),"")</f>
        <v/>
      </c>
      <c r="BE62" s="4" t="str">
        <f>IF(CF62="○",COUNTIF($AP$17:CF62,"○"),"")</f>
        <v/>
      </c>
      <c r="BF62" s="4" t="str">
        <f>IF(CK62="○",COUNTIF($AU$17:CK62,"○"),"")</f>
        <v/>
      </c>
      <c r="BG62" s="77"/>
      <c r="BH62" s="77"/>
      <c r="BI62" s="4" t="str">
        <f t="shared" si="3"/>
        <v/>
      </c>
      <c r="BJ62" s="4" t="str">
        <f t="shared" si="3"/>
        <v/>
      </c>
      <c r="BK62" s="4" t="str">
        <f t="shared" si="3"/>
        <v/>
      </c>
      <c r="BL62" s="4" t="str">
        <f t="shared" si="3"/>
        <v/>
      </c>
      <c r="BM62" s="4" t="str">
        <f>IF(CL62="○",COUNTIF($AN$17:CL62,"○"),"")</f>
        <v/>
      </c>
      <c r="BN62" s="4" t="str">
        <f>IF(CM62="○",COUNTIF($AO$17:CM62,"○"),"")</f>
        <v/>
      </c>
      <c r="BO62" s="4" t="str">
        <f>IF(CN62="○",COUNTIF($AP$17:CN62,"○"),"")</f>
        <v/>
      </c>
      <c r="BP62" s="4" t="str">
        <f>IF(DI62="○",COUNTIF($AU$17:DI62,"○"),"")</f>
        <v/>
      </c>
      <c r="BQ62" s="77"/>
      <c r="BR62" s="77"/>
      <c r="BS62" s="4"/>
      <c r="BT62" s="10"/>
      <c r="BU62" s="10"/>
      <c r="BV62" s="10"/>
      <c r="BW62" s="10"/>
      <c r="BX62" s="10"/>
      <c r="BY62" s="18"/>
      <c r="BZ62" s="39"/>
      <c r="CA62" s="10"/>
      <c r="CB62" s="10"/>
      <c r="CC62" s="10"/>
      <c r="CD62" s="10"/>
      <c r="CE62" s="10"/>
      <c r="CF62" s="10"/>
    </row>
    <row r="63" spans="1:84" ht="21.95" customHeight="1" thickTop="1" thickBot="1" x14ac:dyDescent="0.2">
      <c r="A63" s="4"/>
      <c r="B63" s="4"/>
      <c r="C63" s="4"/>
      <c r="D63" s="4"/>
      <c r="E63" s="45"/>
      <c r="F63" s="45"/>
      <c r="G63" s="45"/>
      <c r="H63" s="45"/>
      <c r="I63" s="77"/>
      <c r="J63" s="77"/>
      <c r="K63" s="4"/>
      <c r="L63" s="4"/>
      <c r="M63" s="4"/>
      <c r="N63" s="4"/>
      <c r="O63" s="46"/>
      <c r="P63" s="46"/>
      <c r="Q63" s="46"/>
      <c r="R63" s="46"/>
      <c r="S63" s="77"/>
      <c r="T63" s="77"/>
      <c r="U63" s="10"/>
      <c r="V63" s="50">
        <f t="shared" si="21"/>
        <v>7</v>
      </c>
      <c r="W63" s="120" t="str">
        <f>IF('申込一覧表（女子）'!$B$23=0,"",('申込一覧表（女子）'!$B$23))</f>
        <v/>
      </c>
      <c r="X63" s="48" t="str">
        <f t="shared" si="22"/>
        <v/>
      </c>
      <c r="Y63" s="49" t="str">
        <f t="shared" si="23"/>
        <v/>
      </c>
      <c r="Z63" s="49" t="str">
        <f t="shared" si="24"/>
        <v/>
      </c>
      <c r="AA63" s="171">
        <f t="shared" si="5"/>
        <v>0</v>
      </c>
      <c r="AB63" s="160" t="str">
        <f t="shared" si="25"/>
        <v/>
      </c>
      <c r="AC63" s="51" t="str">
        <f t="shared" si="26"/>
        <v/>
      </c>
      <c r="AD63" s="53"/>
      <c r="AE63" s="53"/>
      <c r="AF63" s="53"/>
      <c r="AG63" s="53"/>
      <c r="AH63" s="53"/>
      <c r="AI63" s="53"/>
      <c r="AJ63" s="166"/>
      <c r="AK63" s="53"/>
      <c r="AL63" s="166"/>
      <c r="AM63" s="53"/>
      <c r="AN63" s="8"/>
      <c r="AO63" s="8"/>
      <c r="AP63" s="8"/>
      <c r="AQ63" s="8"/>
      <c r="AR63" s="8"/>
      <c r="AS63" s="8"/>
      <c r="AT63" s="8"/>
      <c r="AU63" s="8"/>
      <c r="AV63" s="10"/>
      <c r="AW63" s="10"/>
      <c r="AX63" s="10"/>
      <c r="AY63" s="4" t="str">
        <f t="shared" si="2"/>
        <v/>
      </c>
      <c r="AZ63" s="4" t="str">
        <f t="shared" si="2"/>
        <v/>
      </c>
      <c r="BA63" s="4" t="str">
        <f t="shared" si="2"/>
        <v/>
      </c>
      <c r="BB63" s="4" t="str">
        <f t="shared" si="2"/>
        <v/>
      </c>
      <c r="BC63" s="4" t="str">
        <f>IF(CD63="○",COUNTIF($AN$17:CD63,"○"),"")</f>
        <v/>
      </c>
      <c r="BD63" s="4" t="str">
        <f>IF(CE63="○",COUNTIF($AO$17:CE63,"○"),"")</f>
        <v/>
      </c>
      <c r="BE63" s="4" t="str">
        <f>IF(CF63="○",COUNTIF($AP$17:CF63,"○"),"")</f>
        <v/>
      </c>
      <c r="BF63" s="4" t="str">
        <f>IF(CK63="○",COUNTIF($AU$17:CK63,"○"),"")</f>
        <v/>
      </c>
      <c r="BG63" s="77"/>
      <c r="BH63" s="77"/>
      <c r="BI63" s="4" t="str">
        <f t="shared" si="3"/>
        <v/>
      </c>
      <c r="BJ63" s="4" t="str">
        <f t="shared" si="3"/>
        <v/>
      </c>
      <c r="BK63" s="4" t="str">
        <f t="shared" si="3"/>
        <v/>
      </c>
      <c r="BL63" s="4" t="str">
        <f t="shared" si="3"/>
        <v/>
      </c>
      <c r="BM63" s="4" t="str">
        <f>IF(CL63="○",COUNTIF($AN$17:CL63,"○"),"")</f>
        <v/>
      </c>
      <c r="BN63" s="4" t="str">
        <f>IF(CM63="○",COUNTIF($AO$17:CM63,"○"),"")</f>
        <v/>
      </c>
      <c r="BO63" s="4" t="str">
        <f>IF(CN63="○",COUNTIF($AP$17:CN63,"○"),"")</f>
        <v/>
      </c>
      <c r="BP63" s="4" t="str">
        <f>IF(DI63="○",COUNTIF($AU$17:DI63,"○"),"")</f>
        <v/>
      </c>
      <c r="BQ63" s="77"/>
      <c r="BR63" s="77"/>
      <c r="BS63" s="4"/>
      <c r="BT63" s="10"/>
      <c r="BU63" s="10"/>
      <c r="BV63" s="10"/>
      <c r="BW63" s="10"/>
      <c r="BX63" s="10"/>
      <c r="BY63" s="18"/>
      <c r="BZ63" s="9"/>
      <c r="CA63" s="9"/>
      <c r="CB63" s="10"/>
      <c r="CC63" s="10"/>
      <c r="CD63" s="10"/>
      <c r="CE63" s="10"/>
      <c r="CF63" s="10"/>
    </row>
    <row r="64" spans="1:84" ht="21.95" customHeight="1" thickTop="1" thickBot="1" x14ac:dyDescent="0.2">
      <c r="A64" s="4"/>
      <c r="B64" s="4"/>
      <c r="C64" s="4"/>
      <c r="D64" s="4"/>
      <c r="E64" s="45"/>
      <c r="F64" s="45"/>
      <c r="G64" s="45"/>
      <c r="H64" s="45"/>
      <c r="I64" s="77"/>
      <c r="J64" s="77"/>
      <c r="K64" s="4"/>
      <c r="L64" s="4"/>
      <c r="M64" s="4"/>
      <c r="N64" s="4"/>
      <c r="O64" s="46"/>
      <c r="P64" s="46"/>
      <c r="Q64" s="46"/>
      <c r="R64" s="46"/>
      <c r="S64" s="77"/>
      <c r="T64" s="77"/>
      <c r="U64" s="10"/>
      <c r="V64" s="50">
        <f t="shared" si="21"/>
        <v>8</v>
      </c>
      <c r="W64" s="120" t="str">
        <f>IF('申込一覧表（女子）'!$B$24=0,"",('申込一覧表（女子）'!$B$24))</f>
        <v/>
      </c>
      <c r="X64" s="48" t="str">
        <f t="shared" si="22"/>
        <v/>
      </c>
      <c r="Y64" s="49" t="str">
        <f t="shared" si="23"/>
        <v/>
      </c>
      <c r="Z64" s="49" t="str">
        <f t="shared" si="24"/>
        <v/>
      </c>
      <c r="AA64" s="171">
        <f t="shared" si="5"/>
        <v>0</v>
      </c>
      <c r="AB64" s="160" t="str">
        <f t="shared" si="25"/>
        <v/>
      </c>
      <c r="AC64" s="51" t="str">
        <f t="shared" si="26"/>
        <v/>
      </c>
      <c r="AD64" s="53"/>
      <c r="AE64" s="53"/>
      <c r="AF64" s="53"/>
      <c r="AG64" s="53"/>
      <c r="AH64" s="53"/>
      <c r="AI64" s="53"/>
      <c r="AJ64" s="166"/>
      <c r="AK64" s="53"/>
      <c r="AL64" s="166"/>
      <c r="AM64" s="53"/>
      <c r="AN64" s="8"/>
      <c r="AO64" s="8"/>
      <c r="AP64" s="8"/>
      <c r="AQ64" s="8"/>
      <c r="AR64" s="8"/>
      <c r="AS64" s="8"/>
      <c r="AT64" s="8"/>
      <c r="AU64" s="8"/>
      <c r="AV64" s="10"/>
      <c r="AW64" s="10"/>
      <c r="AX64" s="10"/>
      <c r="AY64" s="4" t="str">
        <f t="shared" si="2"/>
        <v/>
      </c>
      <c r="AZ64" s="4" t="str">
        <f t="shared" si="2"/>
        <v/>
      </c>
      <c r="BA64" s="4" t="str">
        <f t="shared" si="2"/>
        <v/>
      </c>
      <c r="BB64" s="4" t="str">
        <f t="shared" si="2"/>
        <v/>
      </c>
      <c r="BC64" s="4" t="str">
        <f>IF(CD64="○",COUNTIF($AN$17:CD64,"○"),"")</f>
        <v/>
      </c>
      <c r="BD64" s="4" t="str">
        <f>IF(CE64="○",COUNTIF($AO$17:CE64,"○"),"")</f>
        <v/>
      </c>
      <c r="BE64" s="4" t="str">
        <f>IF(CF64="○",COUNTIF($AP$17:CF64,"○"),"")</f>
        <v/>
      </c>
      <c r="BF64" s="4" t="str">
        <f>IF(CK64="○",COUNTIF($AU$17:CK64,"○"),"")</f>
        <v/>
      </c>
      <c r="BG64" s="77"/>
      <c r="BH64" s="77"/>
      <c r="BI64" s="4" t="str">
        <f t="shared" si="3"/>
        <v/>
      </c>
      <c r="BJ64" s="4" t="str">
        <f t="shared" si="3"/>
        <v/>
      </c>
      <c r="BK64" s="4" t="str">
        <f t="shared" si="3"/>
        <v/>
      </c>
      <c r="BL64" s="4" t="str">
        <f t="shared" si="3"/>
        <v/>
      </c>
      <c r="BM64" s="4" t="str">
        <f>IF(CL64="○",COUNTIF($AN$17:CL64,"○"),"")</f>
        <v/>
      </c>
      <c r="BN64" s="4" t="str">
        <f>IF(CM64="○",COUNTIF($AO$17:CM64,"○"),"")</f>
        <v/>
      </c>
      <c r="BO64" s="4" t="str">
        <f>IF(CN64="○",COUNTIF($AP$17:CN64,"○"),"")</f>
        <v/>
      </c>
      <c r="BP64" s="4" t="str">
        <f>IF(DI64="○",COUNTIF($AU$17:DI64,"○"),"")</f>
        <v/>
      </c>
      <c r="BQ64" s="77"/>
      <c r="BR64" s="77"/>
      <c r="BS64" s="4"/>
      <c r="BT64" s="10"/>
      <c r="BU64" s="10"/>
      <c r="BV64" s="24"/>
      <c r="BW64" s="10"/>
      <c r="BX64" s="10"/>
      <c r="BY64" s="18"/>
      <c r="BZ64" s="10"/>
      <c r="CA64" s="10"/>
      <c r="CB64" s="10"/>
      <c r="CC64" s="10"/>
      <c r="CD64" s="10"/>
      <c r="CE64" s="24"/>
      <c r="CF64" s="10"/>
    </row>
    <row r="65" spans="1:84" ht="21.95" customHeight="1" thickTop="1" thickBot="1" x14ac:dyDescent="0.2">
      <c r="A65" s="4"/>
      <c r="B65" s="4"/>
      <c r="C65" s="4"/>
      <c r="D65" s="4"/>
      <c r="E65" s="45"/>
      <c r="F65" s="45"/>
      <c r="G65" s="45"/>
      <c r="H65" s="45"/>
      <c r="I65" s="77"/>
      <c r="J65" s="77"/>
      <c r="K65" s="4"/>
      <c r="L65" s="4"/>
      <c r="M65" s="4"/>
      <c r="N65" s="4"/>
      <c r="O65" s="46"/>
      <c r="P65" s="46"/>
      <c r="Q65" s="46"/>
      <c r="R65" s="46"/>
      <c r="S65" s="77"/>
      <c r="T65" s="77"/>
      <c r="U65" s="10"/>
      <c r="V65" s="50">
        <f t="shared" si="21"/>
        <v>9</v>
      </c>
      <c r="W65" s="120" t="str">
        <f>IF('申込一覧表（女子）'!$B$25=0,"",('申込一覧表（女子）'!$B$25))</f>
        <v/>
      </c>
      <c r="X65" s="48" t="str">
        <f t="shared" si="22"/>
        <v/>
      </c>
      <c r="Y65" s="49" t="str">
        <f t="shared" si="23"/>
        <v/>
      </c>
      <c r="Z65" s="49" t="str">
        <f t="shared" si="24"/>
        <v/>
      </c>
      <c r="AA65" s="171">
        <f t="shared" si="5"/>
        <v>0</v>
      </c>
      <c r="AB65" s="160" t="str">
        <f t="shared" si="25"/>
        <v/>
      </c>
      <c r="AC65" s="51" t="str">
        <f t="shared" si="26"/>
        <v/>
      </c>
      <c r="AD65" s="53"/>
      <c r="AE65" s="53"/>
      <c r="AF65" s="53"/>
      <c r="AG65" s="53"/>
      <c r="AH65" s="53"/>
      <c r="AI65" s="53"/>
      <c r="AJ65" s="166"/>
      <c r="AK65" s="53"/>
      <c r="AL65" s="166"/>
      <c r="AM65" s="53"/>
      <c r="AN65" s="8"/>
      <c r="AO65" s="8"/>
      <c r="AP65" s="8"/>
      <c r="AQ65" s="8"/>
      <c r="AR65" s="8"/>
      <c r="AS65" s="8"/>
      <c r="AT65" s="8"/>
      <c r="AU65" s="8"/>
      <c r="AV65" s="10"/>
      <c r="AW65" s="10"/>
      <c r="AX65" s="10"/>
      <c r="AY65" s="4" t="str">
        <f t="shared" si="2"/>
        <v/>
      </c>
      <c r="AZ65" s="4" t="str">
        <f t="shared" si="2"/>
        <v/>
      </c>
      <c r="BA65" s="4" t="str">
        <f t="shared" si="2"/>
        <v/>
      </c>
      <c r="BB65" s="4" t="str">
        <f t="shared" si="2"/>
        <v/>
      </c>
      <c r="BC65" s="4" t="str">
        <f>IF(CD65="○",COUNTIF($AN$17:CD65,"○"),"")</f>
        <v/>
      </c>
      <c r="BD65" s="4" t="str">
        <f>IF(CE65="○",COUNTIF($AO$17:CE65,"○"),"")</f>
        <v/>
      </c>
      <c r="BE65" s="4" t="str">
        <f>IF(CF65="○",COUNTIF($AP$17:CF65,"○"),"")</f>
        <v/>
      </c>
      <c r="BF65" s="4" t="str">
        <f>IF(CK65="○",COUNTIF($AU$17:CK65,"○"),"")</f>
        <v/>
      </c>
      <c r="BG65" s="77"/>
      <c r="BH65" s="77"/>
      <c r="BI65" s="4" t="str">
        <f t="shared" si="3"/>
        <v/>
      </c>
      <c r="BJ65" s="4" t="str">
        <f t="shared" si="3"/>
        <v/>
      </c>
      <c r="BK65" s="4" t="str">
        <f t="shared" si="3"/>
        <v/>
      </c>
      <c r="BL65" s="4" t="str">
        <f t="shared" si="3"/>
        <v/>
      </c>
      <c r="BM65" s="4" t="str">
        <f>IF(CL65="○",COUNTIF($AN$17:CL65,"○"),"")</f>
        <v/>
      </c>
      <c r="BN65" s="4" t="str">
        <f>IF(CM65="○",COUNTIF($AO$17:CM65,"○"),"")</f>
        <v/>
      </c>
      <c r="BO65" s="4" t="str">
        <f>IF(CN65="○",COUNTIF($AP$17:CN65,"○"),"")</f>
        <v/>
      </c>
      <c r="BP65" s="4" t="str">
        <f>IF(DI65="○",COUNTIF($AU$17:DI65,"○"),"")</f>
        <v/>
      </c>
      <c r="BQ65" s="77"/>
      <c r="BR65" s="77"/>
      <c r="BS65" s="4"/>
      <c r="BT65" s="10"/>
      <c r="BU65" s="10"/>
      <c r="BV65" s="10"/>
      <c r="BW65" s="10"/>
      <c r="BX65" s="10"/>
      <c r="BY65" s="18"/>
      <c r="BZ65" s="10"/>
      <c r="CA65" s="10"/>
      <c r="CB65" s="10"/>
      <c r="CC65" s="10"/>
      <c r="CD65" s="10"/>
      <c r="CE65" s="10"/>
      <c r="CF65" s="10"/>
    </row>
    <row r="66" spans="1:84" ht="21.95" customHeight="1" thickTop="1" thickBot="1" x14ac:dyDescent="0.2">
      <c r="A66" s="4"/>
      <c r="B66" s="4"/>
      <c r="C66" s="4"/>
      <c r="D66" s="4"/>
      <c r="E66" s="45"/>
      <c r="F66" s="45"/>
      <c r="G66" s="45"/>
      <c r="H66" s="45"/>
      <c r="I66" s="77"/>
      <c r="J66" s="77"/>
      <c r="K66" s="4"/>
      <c r="L66" s="4"/>
      <c r="M66" s="4"/>
      <c r="N66" s="4"/>
      <c r="O66" s="46"/>
      <c r="P66" s="46"/>
      <c r="Q66" s="46"/>
      <c r="R66" s="46"/>
      <c r="S66" s="77"/>
      <c r="T66" s="77"/>
      <c r="U66" s="10"/>
      <c r="V66" s="50">
        <f t="shared" si="21"/>
        <v>10</v>
      </c>
      <c r="W66" s="120" t="str">
        <f>IF('申込一覧表（女子）'!$B$26=0,"",('申込一覧表（女子）'!$B$26))</f>
        <v/>
      </c>
      <c r="X66" s="48" t="str">
        <f t="shared" si="22"/>
        <v/>
      </c>
      <c r="Y66" s="49" t="str">
        <f t="shared" si="23"/>
        <v/>
      </c>
      <c r="Z66" s="49" t="str">
        <f t="shared" si="24"/>
        <v/>
      </c>
      <c r="AA66" s="171">
        <f t="shared" si="5"/>
        <v>0</v>
      </c>
      <c r="AB66" s="160" t="str">
        <f t="shared" si="25"/>
        <v/>
      </c>
      <c r="AC66" s="51" t="str">
        <f t="shared" si="26"/>
        <v/>
      </c>
      <c r="AD66" s="53"/>
      <c r="AE66" s="53"/>
      <c r="AF66" s="53"/>
      <c r="AG66" s="53"/>
      <c r="AH66" s="53"/>
      <c r="AI66" s="53"/>
      <c r="AJ66" s="166"/>
      <c r="AK66" s="53"/>
      <c r="AL66" s="166"/>
      <c r="AM66" s="53"/>
      <c r="AN66" s="8"/>
      <c r="AO66" s="8"/>
      <c r="AP66" s="8"/>
      <c r="AQ66" s="8"/>
      <c r="AR66" s="8"/>
      <c r="AS66" s="8"/>
      <c r="AT66" s="8"/>
      <c r="AU66" s="8"/>
      <c r="AV66" s="10"/>
      <c r="AW66" s="10"/>
      <c r="AX66" s="10"/>
      <c r="AY66" s="4" t="str">
        <f t="shared" si="2"/>
        <v/>
      </c>
      <c r="AZ66" s="4" t="str">
        <f t="shared" si="2"/>
        <v/>
      </c>
      <c r="BA66" s="4" t="str">
        <f t="shared" si="2"/>
        <v/>
      </c>
      <c r="BB66" s="4" t="str">
        <f t="shared" si="2"/>
        <v/>
      </c>
      <c r="BC66" s="4" t="str">
        <f>IF(CD66="○",COUNTIF($AN$17:CD66,"○"),"")</f>
        <v/>
      </c>
      <c r="BD66" s="4" t="str">
        <f>IF(CE66="○",COUNTIF($AO$17:CE66,"○"),"")</f>
        <v/>
      </c>
      <c r="BE66" s="4" t="str">
        <f>IF(CF66="○",COUNTIF($AP$17:CF66,"○"),"")</f>
        <v/>
      </c>
      <c r="BF66" s="4" t="str">
        <f>IF(CK66="○",COUNTIF($AU$17:CK66,"○"),"")</f>
        <v/>
      </c>
      <c r="BG66" s="77"/>
      <c r="BH66" s="77"/>
      <c r="BI66" s="4" t="str">
        <f t="shared" si="3"/>
        <v/>
      </c>
      <c r="BJ66" s="4" t="str">
        <f t="shared" si="3"/>
        <v/>
      </c>
      <c r="BK66" s="4" t="str">
        <f t="shared" si="3"/>
        <v/>
      </c>
      <c r="BL66" s="4" t="str">
        <f t="shared" si="3"/>
        <v/>
      </c>
      <c r="BM66" s="4" t="str">
        <f>IF(CL66="○",COUNTIF($AN$17:CL66,"○"),"")</f>
        <v/>
      </c>
      <c r="BN66" s="4" t="str">
        <f>IF(CM66="○",COUNTIF($AO$17:CM66,"○"),"")</f>
        <v/>
      </c>
      <c r="BO66" s="4" t="str">
        <f>IF(CN66="○",COUNTIF($AP$17:CN66,"○"),"")</f>
        <v/>
      </c>
      <c r="BP66" s="4" t="str">
        <f>IF(DI66="○",COUNTIF($AU$17:DI66,"○"),"")</f>
        <v/>
      </c>
      <c r="BQ66" s="77"/>
      <c r="BR66" s="77"/>
      <c r="BS66" s="4"/>
      <c r="BT66" s="10"/>
      <c r="BU66" s="10"/>
      <c r="BV66" s="10"/>
      <c r="BW66" s="10"/>
      <c r="BX66" s="10"/>
      <c r="BY66" s="18"/>
      <c r="BZ66" s="10"/>
      <c r="CA66" s="10"/>
      <c r="CB66" s="10"/>
      <c r="CC66" s="10"/>
      <c r="CD66" s="10"/>
      <c r="CE66" s="10"/>
      <c r="CF66" s="10"/>
    </row>
    <row r="67" spans="1:84" ht="21.95" customHeight="1" thickTop="1" thickBot="1" x14ac:dyDescent="0.2">
      <c r="A67" s="4"/>
      <c r="B67" s="4"/>
      <c r="C67" s="4"/>
      <c r="D67" s="4"/>
      <c r="E67" s="45"/>
      <c r="F67" s="45"/>
      <c r="G67" s="45"/>
      <c r="H67" s="45"/>
      <c r="I67" s="77"/>
      <c r="J67" s="77"/>
      <c r="K67" s="4"/>
      <c r="L67" s="4"/>
      <c r="M67" s="4"/>
      <c r="N67" s="4"/>
      <c r="O67" s="46"/>
      <c r="P67" s="46"/>
      <c r="Q67" s="46"/>
      <c r="R67" s="46"/>
      <c r="S67" s="77"/>
      <c r="T67" s="77"/>
      <c r="U67" s="10"/>
      <c r="V67" s="50">
        <f t="shared" si="21"/>
        <v>11</v>
      </c>
      <c r="W67" s="120" t="str">
        <f>IF('申込一覧表（女子）'!$B$27=0,"",('申込一覧表（女子）'!$B$27))</f>
        <v/>
      </c>
      <c r="X67" s="48" t="str">
        <f t="shared" si="22"/>
        <v/>
      </c>
      <c r="Y67" s="49" t="str">
        <f t="shared" si="23"/>
        <v/>
      </c>
      <c r="Z67" s="49" t="str">
        <f t="shared" si="24"/>
        <v/>
      </c>
      <c r="AA67" s="171">
        <f t="shared" si="5"/>
        <v>0</v>
      </c>
      <c r="AB67" s="160" t="str">
        <f t="shared" si="25"/>
        <v/>
      </c>
      <c r="AC67" s="51" t="str">
        <f t="shared" si="26"/>
        <v/>
      </c>
      <c r="AD67" s="53"/>
      <c r="AE67" s="53"/>
      <c r="AF67" s="53"/>
      <c r="AG67" s="53"/>
      <c r="AH67" s="53"/>
      <c r="AI67" s="53"/>
      <c r="AJ67" s="166"/>
      <c r="AK67" s="53"/>
      <c r="AL67" s="166"/>
      <c r="AM67" s="53"/>
      <c r="AN67" s="8"/>
      <c r="AO67" s="8"/>
      <c r="AP67" s="8"/>
      <c r="AQ67" s="8"/>
      <c r="AR67" s="8"/>
      <c r="AS67" s="8"/>
      <c r="AT67" s="8"/>
      <c r="AU67" s="8"/>
      <c r="AV67" s="10"/>
      <c r="AW67" s="10"/>
      <c r="AX67" s="10"/>
      <c r="AY67" s="4" t="str">
        <f t="shared" si="2"/>
        <v/>
      </c>
      <c r="AZ67" s="4" t="str">
        <f t="shared" si="2"/>
        <v/>
      </c>
      <c r="BA67" s="4" t="str">
        <f t="shared" si="2"/>
        <v/>
      </c>
      <c r="BB67" s="4" t="str">
        <f t="shared" si="2"/>
        <v/>
      </c>
      <c r="BC67" s="4" t="str">
        <f>IF(CD67="○",COUNTIF($AN$17:CD67,"○"),"")</f>
        <v/>
      </c>
      <c r="BD67" s="4" t="str">
        <f>IF(CE67="○",COUNTIF($AO$17:CE67,"○"),"")</f>
        <v/>
      </c>
      <c r="BE67" s="4" t="str">
        <f>IF(CF67="○",COUNTIF($AP$17:CF67,"○"),"")</f>
        <v/>
      </c>
      <c r="BF67" s="4" t="str">
        <f>IF(CK67="○",COUNTIF($AU$17:CK67,"○"),"")</f>
        <v/>
      </c>
      <c r="BG67" s="77"/>
      <c r="BH67" s="77"/>
      <c r="BI67" s="4" t="str">
        <f t="shared" si="3"/>
        <v/>
      </c>
      <c r="BJ67" s="4" t="str">
        <f t="shared" si="3"/>
        <v/>
      </c>
      <c r="BK67" s="4" t="str">
        <f t="shared" si="3"/>
        <v/>
      </c>
      <c r="BL67" s="4" t="str">
        <f t="shared" si="3"/>
        <v/>
      </c>
      <c r="BM67" s="4" t="str">
        <f>IF(CL67="○",COUNTIF($AN$17:CL67,"○"),"")</f>
        <v/>
      </c>
      <c r="BN67" s="4" t="str">
        <f>IF(CM67="○",COUNTIF($AO$17:CM67,"○"),"")</f>
        <v/>
      </c>
      <c r="BO67" s="4" t="str">
        <f>IF(CN67="○",COUNTIF($AP$17:CN67,"○"),"")</f>
        <v/>
      </c>
      <c r="BP67" s="4" t="str">
        <f>IF(DI67="○",COUNTIF($AU$17:DI67,"○"),"")</f>
        <v/>
      </c>
      <c r="BQ67" s="77"/>
      <c r="BR67" s="77"/>
      <c r="BS67" s="4"/>
      <c r="BT67" s="10"/>
      <c r="BU67" s="10"/>
      <c r="BV67" s="10"/>
      <c r="BW67" s="10"/>
      <c r="BX67" s="10"/>
      <c r="BY67" s="18"/>
      <c r="BZ67" s="10"/>
      <c r="CA67" s="10"/>
      <c r="CB67" s="10"/>
      <c r="CC67" s="10"/>
      <c r="CD67" s="10"/>
      <c r="CE67" s="10"/>
      <c r="CF67" s="10"/>
    </row>
    <row r="68" spans="1:84" ht="21.95" customHeight="1" thickTop="1" thickBot="1" x14ac:dyDescent="0.2">
      <c r="A68" s="4"/>
      <c r="B68" s="4"/>
      <c r="C68" s="4"/>
      <c r="D68" s="4"/>
      <c r="E68" s="45"/>
      <c r="F68" s="45"/>
      <c r="G68" s="45"/>
      <c r="H68" s="45"/>
      <c r="I68" s="77"/>
      <c r="J68" s="77"/>
      <c r="K68" s="4"/>
      <c r="L68" s="4"/>
      <c r="M68" s="4"/>
      <c r="N68" s="4"/>
      <c r="O68" s="46"/>
      <c r="P68" s="46"/>
      <c r="Q68" s="46"/>
      <c r="R68" s="46"/>
      <c r="S68" s="77"/>
      <c r="T68" s="77"/>
      <c r="U68" s="10"/>
      <c r="V68" s="50">
        <f t="shared" si="21"/>
        <v>12</v>
      </c>
      <c r="W68" s="120" t="str">
        <f>IF('申込一覧表（女子）'!$B$28=0,"",('申込一覧表（女子）'!$B$28))</f>
        <v/>
      </c>
      <c r="X68" s="48" t="str">
        <f t="shared" si="22"/>
        <v/>
      </c>
      <c r="Y68" s="49" t="str">
        <f t="shared" si="23"/>
        <v/>
      </c>
      <c r="Z68" s="49" t="str">
        <f t="shared" si="24"/>
        <v/>
      </c>
      <c r="AA68" s="171">
        <f t="shared" si="5"/>
        <v>0</v>
      </c>
      <c r="AB68" s="160" t="str">
        <f t="shared" si="25"/>
        <v/>
      </c>
      <c r="AC68" s="51" t="str">
        <f t="shared" si="26"/>
        <v/>
      </c>
      <c r="AD68" s="53"/>
      <c r="AE68" s="53"/>
      <c r="AF68" s="53"/>
      <c r="AG68" s="53"/>
      <c r="AH68" s="53"/>
      <c r="AI68" s="53"/>
      <c r="AJ68" s="166"/>
      <c r="AK68" s="53"/>
      <c r="AL68" s="166"/>
      <c r="AM68" s="53"/>
      <c r="AN68" s="8"/>
      <c r="AO68" s="8"/>
      <c r="AP68" s="8"/>
      <c r="AQ68" s="8"/>
      <c r="AR68" s="8"/>
      <c r="AS68" s="8"/>
      <c r="AT68" s="8"/>
      <c r="AU68" s="8"/>
      <c r="AV68" s="10"/>
      <c r="AW68" s="10"/>
      <c r="AX68" s="10"/>
      <c r="AY68" s="4" t="str">
        <f t="shared" si="2"/>
        <v/>
      </c>
      <c r="AZ68" s="4" t="str">
        <f t="shared" si="2"/>
        <v/>
      </c>
      <c r="BA68" s="4" t="str">
        <f t="shared" si="2"/>
        <v/>
      </c>
      <c r="BB68" s="4" t="str">
        <f t="shared" si="2"/>
        <v/>
      </c>
      <c r="BC68" s="4" t="str">
        <f>IF(CD68="○",COUNTIF($AN$17:CD68,"○"),"")</f>
        <v/>
      </c>
      <c r="BD68" s="4" t="str">
        <f>IF(CE68="○",COUNTIF($AO$17:CE68,"○"),"")</f>
        <v/>
      </c>
      <c r="BE68" s="4" t="str">
        <f>IF(CF68="○",COUNTIF($AP$17:CF68,"○"),"")</f>
        <v/>
      </c>
      <c r="BF68" s="4" t="str">
        <f>IF(CK68="○",COUNTIF($AU$17:CK68,"○"),"")</f>
        <v/>
      </c>
      <c r="BG68" s="77"/>
      <c r="BH68" s="77"/>
      <c r="BI68" s="4" t="str">
        <f t="shared" si="3"/>
        <v/>
      </c>
      <c r="BJ68" s="4" t="str">
        <f t="shared" si="3"/>
        <v/>
      </c>
      <c r="BK68" s="4" t="str">
        <f t="shared" si="3"/>
        <v/>
      </c>
      <c r="BL68" s="4" t="str">
        <f t="shared" si="3"/>
        <v/>
      </c>
      <c r="BM68" s="4" t="str">
        <f>IF(CL68="○",COUNTIF($AN$17:CL68,"○"),"")</f>
        <v/>
      </c>
      <c r="BN68" s="4" t="str">
        <f>IF(CM68="○",COUNTIF($AO$17:CM68,"○"),"")</f>
        <v/>
      </c>
      <c r="BO68" s="4" t="str">
        <f>IF(CN68="○",COUNTIF($AP$17:CN68,"○"),"")</f>
        <v/>
      </c>
      <c r="BP68" s="4" t="str">
        <f>IF(DI68="○",COUNTIF($AU$17:DI68,"○"),"")</f>
        <v/>
      </c>
      <c r="BQ68" s="77"/>
      <c r="BR68" s="77"/>
      <c r="BS68" s="4"/>
      <c r="BT68" s="10"/>
      <c r="BU68" s="10"/>
      <c r="BV68" s="10"/>
      <c r="BW68" s="10"/>
      <c r="BX68" s="10"/>
      <c r="BY68" s="18"/>
      <c r="BZ68" s="10"/>
      <c r="CA68" s="10"/>
      <c r="CB68" s="10"/>
      <c r="CC68" s="10"/>
      <c r="CD68" s="10"/>
      <c r="CE68" s="10"/>
      <c r="CF68" s="10"/>
    </row>
    <row r="69" spans="1:84" ht="21.95" customHeight="1" thickTop="1" thickBot="1" x14ac:dyDescent="0.2">
      <c r="A69" s="4"/>
      <c r="B69" s="4"/>
      <c r="C69" s="4"/>
      <c r="D69" s="4"/>
      <c r="E69" s="45"/>
      <c r="F69" s="45"/>
      <c r="G69" s="45"/>
      <c r="H69" s="45"/>
      <c r="I69" s="77"/>
      <c r="J69" s="77"/>
      <c r="K69" s="4"/>
      <c r="L69" s="4"/>
      <c r="M69" s="4"/>
      <c r="N69" s="4"/>
      <c r="O69" s="46"/>
      <c r="P69" s="46"/>
      <c r="Q69" s="46"/>
      <c r="R69" s="46"/>
      <c r="S69" s="77"/>
      <c r="T69" s="77"/>
      <c r="U69" s="10"/>
      <c r="V69" s="50">
        <f t="shared" si="21"/>
        <v>13</v>
      </c>
      <c r="W69" s="120" t="str">
        <f>IF('申込一覧表（女子）'!$B$29=0,"",('申込一覧表（女子）'!$B$29))</f>
        <v/>
      </c>
      <c r="X69" s="48" t="str">
        <f t="shared" si="22"/>
        <v/>
      </c>
      <c r="Y69" s="49" t="str">
        <f t="shared" si="23"/>
        <v/>
      </c>
      <c r="Z69" s="49" t="str">
        <f t="shared" si="24"/>
        <v/>
      </c>
      <c r="AA69" s="171">
        <f t="shared" si="5"/>
        <v>0</v>
      </c>
      <c r="AB69" s="160" t="str">
        <f t="shared" si="25"/>
        <v/>
      </c>
      <c r="AC69" s="51" t="str">
        <f t="shared" si="26"/>
        <v/>
      </c>
      <c r="AD69" s="53"/>
      <c r="AE69" s="53"/>
      <c r="AF69" s="53"/>
      <c r="AG69" s="53"/>
      <c r="AH69" s="53"/>
      <c r="AI69" s="53"/>
      <c r="AJ69" s="166"/>
      <c r="AK69" s="53"/>
      <c r="AL69" s="166"/>
      <c r="AM69" s="53"/>
      <c r="AN69" s="8"/>
      <c r="AO69" s="8"/>
      <c r="AP69" s="8"/>
      <c r="AQ69" s="8"/>
      <c r="AR69" s="8"/>
      <c r="AS69" s="8"/>
      <c r="AT69" s="8"/>
      <c r="AU69" s="8"/>
      <c r="AV69" s="10"/>
      <c r="AW69" s="10"/>
      <c r="AX69" s="10"/>
      <c r="AY69" s="4" t="str">
        <f t="shared" si="2"/>
        <v/>
      </c>
      <c r="AZ69" s="4" t="str">
        <f t="shared" si="2"/>
        <v/>
      </c>
      <c r="BA69" s="4" t="str">
        <f t="shared" si="2"/>
        <v/>
      </c>
      <c r="BB69" s="4" t="str">
        <f t="shared" si="2"/>
        <v/>
      </c>
      <c r="BC69" s="4" t="str">
        <f>IF(CD69="○",COUNTIF($AN$17:CD69,"○"),"")</f>
        <v/>
      </c>
      <c r="BD69" s="4" t="str">
        <f>IF(CE69="○",COUNTIF($AO$17:CE69,"○"),"")</f>
        <v/>
      </c>
      <c r="BE69" s="4" t="str">
        <f>IF(CF69="○",COUNTIF($AP$17:CF69,"○"),"")</f>
        <v/>
      </c>
      <c r="BF69" s="4" t="str">
        <f>IF(CK69="○",COUNTIF($AU$17:CK69,"○"),"")</f>
        <v/>
      </c>
      <c r="BG69" s="77"/>
      <c r="BH69" s="77"/>
      <c r="BI69" s="4" t="str">
        <f t="shared" si="3"/>
        <v/>
      </c>
      <c r="BJ69" s="4" t="str">
        <f t="shared" si="3"/>
        <v/>
      </c>
      <c r="BK69" s="4" t="str">
        <f t="shared" si="3"/>
        <v/>
      </c>
      <c r="BL69" s="4" t="str">
        <f t="shared" si="3"/>
        <v/>
      </c>
      <c r="BM69" s="4" t="str">
        <f>IF(CL69="○",COUNTIF($AN$17:CL69,"○"),"")</f>
        <v/>
      </c>
      <c r="BN69" s="4" t="str">
        <f>IF(CM69="○",COUNTIF($AO$17:CM69,"○"),"")</f>
        <v/>
      </c>
      <c r="BO69" s="4" t="str">
        <f>IF(CN69="○",COUNTIF($AP$17:CN69,"○"),"")</f>
        <v/>
      </c>
      <c r="BP69" s="4" t="str">
        <f>IF(DI69="○",COUNTIF($AU$17:DI69,"○"),"")</f>
        <v/>
      </c>
      <c r="BQ69" s="77"/>
      <c r="BR69" s="77"/>
      <c r="BS69" s="4"/>
      <c r="BT69" s="10"/>
      <c r="BU69" s="10"/>
      <c r="BV69" s="10"/>
      <c r="BW69" s="10"/>
      <c r="BX69" s="10"/>
      <c r="BY69" s="37"/>
      <c r="BZ69" s="10"/>
      <c r="CA69" s="10"/>
      <c r="CB69" s="10"/>
      <c r="CC69" s="10"/>
      <c r="CD69" s="10"/>
      <c r="CE69" s="10"/>
      <c r="CF69" s="10"/>
    </row>
    <row r="70" spans="1:84" ht="21.95" customHeight="1" thickTop="1" thickBot="1" x14ac:dyDescent="0.2">
      <c r="A70" s="4"/>
      <c r="B70" s="4"/>
      <c r="C70" s="4"/>
      <c r="D70" s="4"/>
      <c r="E70" s="45"/>
      <c r="F70" s="45"/>
      <c r="G70" s="45"/>
      <c r="H70" s="45"/>
      <c r="I70" s="77"/>
      <c r="J70" s="77"/>
      <c r="K70" s="4"/>
      <c r="L70" s="4"/>
      <c r="M70" s="4"/>
      <c r="N70" s="4"/>
      <c r="O70" s="46"/>
      <c r="P70" s="46"/>
      <c r="Q70" s="46"/>
      <c r="R70" s="46"/>
      <c r="S70" s="77"/>
      <c r="T70" s="77"/>
      <c r="U70" s="10"/>
      <c r="V70" s="50">
        <f t="shared" si="21"/>
        <v>14</v>
      </c>
      <c r="W70" s="120" t="str">
        <f>IF('申込一覧表（女子）'!$B$30=0,"",('申込一覧表（女子）'!$B$30))</f>
        <v/>
      </c>
      <c r="X70" s="48" t="str">
        <f t="shared" si="22"/>
        <v/>
      </c>
      <c r="Y70" s="49" t="str">
        <f t="shared" si="23"/>
        <v/>
      </c>
      <c r="Z70" s="49" t="str">
        <f t="shared" si="24"/>
        <v/>
      </c>
      <c r="AA70" s="171">
        <f t="shared" si="5"/>
        <v>0</v>
      </c>
      <c r="AB70" s="160" t="str">
        <f t="shared" si="25"/>
        <v/>
      </c>
      <c r="AC70" s="51" t="str">
        <f t="shared" si="26"/>
        <v/>
      </c>
      <c r="AD70" s="53"/>
      <c r="AE70" s="53"/>
      <c r="AF70" s="53"/>
      <c r="AG70" s="53"/>
      <c r="AH70" s="53"/>
      <c r="AI70" s="53"/>
      <c r="AJ70" s="166"/>
      <c r="AK70" s="53"/>
      <c r="AL70" s="166"/>
      <c r="AM70" s="53"/>
      <c r="AN70" s="8"/>
      <c r="AO70" s="8"/>
      <c r="AP70" s="8"/>
      <c r="AQ70" s="8"/>
      <c r="AR70" s="8"/>
      <c r="AS70" s="8"/>
      <c r="AT70" s="8"/>
      <c r="AU70" s="8"/>
      <c r="AV70" s="10"/>
      <c r="AW70" s="10"/>
      <c r="AX70" s="10"/>
      <c r="AY70" s="4" t="str">
        <f t="shared" si="2"/>
        <v/>
      </c>
      <c r="AZ70" s="4" t="str">
        <f t="shared" si="2"/>
        <v/>
      </c>
      <c r="BA70" s="4" t="str">
        <f t="shared" si="2"/>
        <v/>
      </c>
      <c r="BB70" s="4" t="str">
        <f t="shared" si="2"/>
        <v/>
      </c>
      <c r="BC70" s="4" t="str">
        <f>IF(CD70="○",COUNTIF($AN$17:CD70,"○"),"")</f>
        <v/>
      </c>
      <c r="BD70" s="4" t="str">
        <f>IF(CE70="○",COUNTIF($AO$17:CE70,"○"),"")</f>
        <v/>
      </c>
      <c r="BE70" s="4" t="str">
        <f>IF(CF70="○",COUNTIF($AP$17:CF70,"○"),"")</f>
        <v/>
      </c>
      <c r="BF70" s="4" t="str">
        <f>IF(CK70="○",COUNTIF($AU$17:CK70,"○"),"")</f>
        <v/>
      </c>
      <c r="BG70" s="77"/>
      <c r="BH70" s="77"/>
      <c r="BI70" s="4" t="str">
        <f t="shared" si="3"/>
        <v/>
      </c>
      <c r="BJ70" s="4" t="str">
        <f t="shared" si="3"/>
        <v/>
      </c>
      <c r="BK70" s="4" t="str">
        <f t="shared" si="3"/>
        <v/>
      </c>
      <c r="BL70" s="4" t="str">
        <f t="shared" si="3"/>
        <v/>
      </c>
      <c r="BM70" s="4" t="str">
        <f>IF(CL70="○",COUNTIF($AN$17:CL70,"○"),"")</f>
        <v/>
      </c>
      <c r="BN70" s="4" t="str">
        <f>IF(CM70="○",COUNTIF($AO$17:CM70,"○"),"")</f>
        <v/>
      </c>
      <c r="BO70" s="4" t="str">
        <f>IF(CN70="○",COUNTIF($AP$17:CN70,"○"),"")</f>
        <v/>
      </c>
      <c r="BP70" s="4" t="str">
        <f>IF(DI70="○",COUNTIF($AU$17:DI70,"○"),"")</f>
        <v/>
      </c>
      <c r="BQ70" s="77"/>
      <c r="BR70" s="77"/>
      <c r="BS70" s="4"/>
      <c r="BT70" s="10"/>
      <c r="BU70" s="10"/>
      <c r="BV70" s="10"/>
      <c r="BW70" s="10"/>
      <c r="BX70" s="10"/>
      <c r="BY70" s="18"/>
      <c r="BZ70" s="10"/>
      <c r="CA70" s="10"/>
      <c r="CB70" s="10"/>
      <c r="CC70" s="10"/>
      <c r="CD70" s="10"/>
      <c r="CE70" s="10"/>
      <c r="CF70" s="10"/>
    </row>
    <row r="71" spans="1:84" ht="21.95" customHeight="1" thickTop="1" thickBot="1" x14ac:dyDescent="0.2">
      <c r="A71" s="4"/>
      <c r="B71" s="4"/>
      <c r="C71" s="4"/>
      <c r="D71" s="4"/>
      <c r="E71" s="45"/>
      <c r="F71" s="45"/>
      <c r="G71" s="45"/>
      <c r="H71" s="45"/>
      <c r="I71" s="77"/>
      <c r="J71" s="77"/>
      <c r="K71" s="4"/>
      <c r="L71" s="4"/>
      <c r="M71" s="4"/>
      <c r="N71" s="4"/>
      <c r="O71" s="46"/>
      <c r="P71" s="46"/>
      <c r="Q71" s="46"/>
      <c r="R71" s="46"/>
      <c r="S71" s="77"/>
      <c r="T71" s="77"/>
      <c r="U71" s="10"/>
      <c r="V71" s="50">
        <f t="shared" si="21"/>
        <v>15</v>
      </c>
      <c r="W71" s="120" t="str">
        <f>IF('申込一覧表（女子）'!$B$31=0,"",('申込一覧表（女子）'!$B$31))</f>
        <v/>
      </c>
      <c r="X71" s="48" t="str">
        <f t="shared" si="22"/>
        <v/>
      </c>
      <c r="Y71" s="49" t="str">
        <f t="shared" si="23"/>
        <v/>
      </c>
      <c r="Z71" s="49" t="str">
        <f t="shared" si="24"/>
        <v/>
      </c>
      <c r="AA71" s="171">
        <f t="shared" si="5"/>
        <v>0</v>
      </c>
      <c r="AB71" s="160" t="str">
        <f t="shared" si="25"/>
        <v/>
      </c>
      <c r="AC71" s="51" t="str">
        <f t="shared" si="26"/>
        <v/>
      </c>
      <c r="AD71" s="53"/>
      <c r="AE71" s="53"/>
      <c r="AF71" s="53"/>
      <c r="AG71" s="53"/>
      <c r="AH71" s="53"/>
      <c r="AI71" s="53"/>
      <c r="AJ71" s="166"/>
      <c r="AK71" s="53"/>
      <c r="AL71" s="166"/>
      <c r="AM71" s="53"/>
      <c r="AN71" s="8"/>
      <c r="AO71" s="8"/>
      <c r="AP71" s="8"/>
      <c r="AQ71" s="8"/>
      <c r="AR71" s="8"/>
      <c r="AS71" s="8"/>
      <c r="AT71" s="8"/>
      <c r="AU71" s="8"/>
      <c r="AV71" s="10"/>
      <c r="AW71" s="10"/>
      <c r="AX71" s="10"/>
      <c r="AY71" s="4" t="str">
        <f t="shared" si="2"/>
        <v/>
      </c>
      <c r="AZ71" s="4" t="str">
        <f t="shared" si="2"/>
        <v/>
      </c>
      <c r="BA71" s="4" t="str">
        <f t="shared" si="2"/>
        <v/>
      </c>
      <c r="BB71" s="4" t="str">
        <f t="shared" si="2"/>
        <v/>
      </c>
      <c r="BC71" s="4" t="str">
        <f>IF(CD71="○",COUNTIF($AN$17:CD71,"○"),"")</f>
        <v/>
      </c>
      <c r="BD71" s="4" t="str">
        <f>IF(CE71="○",COUNTIF($AO$17:CE71,"○"),"")</f>
        <v/>
      </c>
      <c r="BE71" s="4" t="str">
        <f>IF(CF71="○",COUNTIF($AP$17:CF71,"○"),"")</f>
        <v/>
      </c>
      <c r="BF71" s="4" t="str">
        <f>IF(CK71="○",COUNTIF($AU$17:CK71,"○"),"")</f>
        <v/>
      </c>
      <c r="BG71" s="77"/>
      <c r="BH71" s="77"/>
      <c r="BI71" s="4" t="str">
        <f t="shared" si="3"/>
        <v/>
      </c>
      <c r="BJ71" s="4" t="str">
        <f t="shared" si="3"/>
        <v/>
      </c>
      <c r="BK71" s="4" t="str">
        <f t="shared" si="3"/>
        <v/>
      </c>
      <c r="BL71" s="4" t="str">
        <f t="shared" si="3"/>
        <v/>
      </c>
      <c r="BM71" s="4" t="str">
        <f>IF(CL71="○",COUNTIF($AN$17:CL71,"○"),"")</f>
        <v/>
      </c>
      <c r="BN71" s="4" t="str">
        <f>IF(CM71="○",COUNTIF($AO$17:CM71,"○"),"")</f>
        <v/>
      </c>
      <c r="BO71" s="4" t="str">
        <f>IF(CN71="○",COUNTIF($AP$17:CN71,"○"),"")</f>
        <v/>
      </c>
      <c r="BP71" s="4" t="str">
        <f>IF(DI71="○",COUNTIF($AU$17:DI71,"○"),"")</f>
        <v/>
      </c>
      <c r="BQ71" s="77"/>
      <c r="BR71" s="77"/>
      <c r="BS71" s="4"/>
      <c r="BT71" s="10"/>
      <c r="BU71" s="10"/>
      <c r="BV71" s="24"/>
      <c r="BW71" s="10"/>
      <c r="BX71" s="10"/>
      <c r="BY71" s="26"/>
      <c r="BZ71" s="4"/>
      <c r="CA71" s="4"/>
      <c r="CB71" s="10"/>
      <c r="CC71" s="10"/>
      <c r="CD71" s="10"/>
      <c r="CE71" s="24"/>
      <c r="CF71" s="10"/>
    </row>
    <row r="72" spans="1:84" ht="21.95" customHeight="1" thickTop="1" thickBot="1" x14ac:dyDescent="0.2">
      <c r="A72" s="4"/>
      <c r="B72" s="4"/>
      <c r="C72" s="4"/>
      <c r="D72" s="4"/>
      <c r="E72" s="45"/>
      <c r="F72" s="45"/>
      <c r="G72" s="45"/>
      <c r="H72" s="45"/>
      <c r="I72" s="77"/>
      <c r="J72" s="77"/>
      <c r="K72" s="4"/>
      <c r="L72" s="4"/>
      <c r="M72" s="4"/>
      <c r="N72" s="4"/>
      <c r="O72" s="46"/>
      <c r="P72" s="46"/>
      <c r="Q72" s="46"/>
      <c r="R72" s="46"/>
      <c r="S72" s="77"/>
      <c r="T72" s="77"/>
      <c r="U72" s="10"/>
      <c r="V72" s="50">
        <f t="shared" si="21"/>
        <v>16</v>
      </c>
      <c r="W72" s="120" t="str">
        <f>IF('申込一覧表（女子）'!$B$32=0,"",('申込一覧表（女子）'!$B$32))</f>
        <v/>
      </c>
      <c r="X72" s="48" t="str">
        <f t="shared" si="22"/>
        <v/>
      </c>
      <c r="Y72" s="49" t="str">
        <f t="shared" si="23"/>
        <v/>
      </c>
      <c r="Z72" s="49" t="str">
        <f t="shared" si="24"/>
        <v/>
      </c>
      <c r="AA72" s="171">
        <f t="shared" si="5"/>
        <v>0</v>
      </c>
      <c r="AB72" s="160" t="str">
        <f t="shared" si="25"/>
        <v/>
      </c>
      <c r="AC72" s="51" t="str">
        <f t="shared" si="26"/>
        <v/>
      </c>
      <c r="AD72" s="53"/>
      <c r="AE72" s="53"/>
      <c r="AF72" s="53"/>
      <c r="AG72" s="53"/>
      <c r="AH72" s="53"/>
      <c r="AI72" s="53"/>
      <c r="AJ72" s="166"/>
      <c r="AK72" s="53"/>
      <c r="AL72" s="166"/>
      <c r="AM72" s="53"/>
      <c r="AN72" s="8"/>
      <c r="AO72" s="8"/>
      <c r="AP72" s="8"/>
      <c r="AQ72" s="8"/>
      <c r="AR72" s="8"/>
      <c r="AS72" s="8"/>
      <c r="AT72" s="8"/>
      <c r="AU72" s="8"/>
      <c r="AV72" s="10"/>
      <c r="AW72" s="10"/>
      <c r="AX72" s="10"/>
      <c r="AY72" s="4" t="str">
        <f t="shared" si="2"/>
        <v/>
      </c>
      <c r="AZ72" s="4" t="str">
        <f t="shared" si="2"/>
        <v/>
      </c>
      <c r="BA72" s="4" t="str">
        <f t="shared" si="2"/>
        <v/>
      </c>
      <c r="BB72" s="4" t="str">
        <f t="shared" si="2"/>
        <v/>
      </c>
      <c r="BC72" s="4" t="str">
        <f>IF(CD72="○",COUNTIF($AN$17:CD72,"○"),"")</f>
        <v/>
      </c>
      <c r="BD72" s="4" t="str">
        <f>IF(CE72="○",COUNTIF($AO$17:CE72,"○"),"")</f>
        <v/>
      </c>
      <c r="BE72" s="4" t="str">
        <f>IF(CF72="○",COUNTIF($AP$17:CF72,"○"),"")</f>
        <v/>
      </c>
      <c r="BF72" s="4" t="str">
        <f>IF(CK72="○",COUNTIF($AU$17:CK72,"○"),"")</f>
        <v/>
      </c>
      <c r="BG72" s="77"/>
      <c r="BH72" s="77"/>
      <c r="BI72" s="4" t="str">
        <f t="shared" si="3"/>
        <v/>
      </c>
      <c r="BJ72" s="4" t="str">
        <f t="shared" si="3"/>
        <v/>
      </c>
      <c r="BK72" s="4" t="str">
        <f t="shared" si="3"/>
        <v/>
      </c>
      <c r="BL72" s="4" t="str">
        <f t="shared" si="3"/>
        <v/>
      </c>
      <c r="BM72" s="4" t="str">
        <f>IF(CL72="○",COUNTIF($AN$17:CL72,"○"),"")</f>
        <v/>
      </c>
      <c r="BN72" s="4" t="str">
        <f>IF(CM72="○",COUNTIF($AO$17:CM72,"○"),"")</f>
        <v/>
      </c>
      <c r="BO72" s="4" t="str">
        <f>IF(CN72="○",COUNTIF($AP$17:CN72,"○"),"")</f>
        <v/>
      </c>
      <c r="BP72" s="4" t="str">
        <f>IF(DI72="○",COUNTIF($AU$17:DI72,"○"),"")</f>
        <v/>
      </c>
      <c r="BQ72" s="77"/>
      <c r="BR72" s="77"/>
      <c r="BS72" s="4"/>
      <c r="BT72" s="10"/>
      <c r="BU72" s="10"/>
      <c r="BV72" s="10"/>
      <c r="BW72" s="10"/>
      <c r="BX72" s="10"/>
      <c r="BY72" s="26"/>
      <c r="BZ72" s="4"/>
      <c r="CA72" s="4"/>
      <c r="CB72" s="10"/>
      <c r="CC72" s="10"/>
      <c r="CD72" s="10"/>
      <c r="CE72" s="10"/>
      <c r="CF72" s="10"/>
    </row>
    <row r="73" spans="1:84" ht="21.95" customHeight="1" thickTop="1" thickBot="1" x14ac:dyDescent="0.2">
      <c r="A73" s="4"/>
      <c r="B73" s="4"/>
      <c r="C73" s="4"/>
      <c r="D73" s="4"/>
      <c r="E73" s="45"/>
      <c r="F73" s="45"/>
      <c r="G73" s="45"/>
      <c r="H73" s="45"/>
      <c r="I73" s="77"/>
      <c r="J73" s="77"/>
      <c r="K73" s="4"/>
      <c r="L73" s="4"/>
      <c r="M73" s="4"/>
      <c r="N73" s="4"/>
      <c r="O73" s="46"/>
      <c r="P73" s="46"/>
      <c r="Q73" s="46"/>
      <c r="R73" s="46"/>
      <c r="S73" s="77"/>
      <c r="T73" s="77"/>
      <c r="U73" s="10"/>
      <c r="V73" s="50">
        <f t="shared" si="21"/>
        <v>17</v>
      </c>
      <c r="W73" s="120" t="str">
        <f>IF('申込一覧表（女子）'!$B$33=0,"",('申込一覧表（女子）'!$B$33))</f>
        <v/>
      </c>
      <c r="X73" s="48" t="str">
        <f t="shared" si="22"/>
        <v/>
      </c>
      <c r="Y73" s="49" t="str">
        <f t="shared" si="23"/>
        <v/>
      </c>
      <c r="Z73" s="49" t="str">
        <f t="shared" si="24"/>
        <v/>
      </c>
      <c r="AA73" s="171">
        <f t="shared" si="5"/>
        <v>0</v>
      </c>
      <c r="AB73" s="160" t="str">
        <f t="shared" si="25"/>
        <v/>
      </c>
      <c r="AC73" s="51" t="str">
        <f t="shared" si="26"/>
        <v/>
      </c>
      <c r="AD73" s="53"/>
      <c r="AE73" s="53"/>
      <c r="AF73" s="53"/>
      <c r="AG73" s="53"/>
      <c r="AH73" s="53"/>
      <c r="AI73" s="53"/>
      <c r="AJ73" s="166"/>
      <c r="AK73" s="53"/>
      <c r="AL73" s="166"/>
      <c r="AM73" s="53"/>
      <c r="AN73" s="8"/>
      <c r="AO73" s="8"/>
      <c r="AP73" s="8"/>
      <c r="AQ73" s="8"/>
      <c r="AR73" s="8"/>
      <c r="AS73" s="8"/>
      <c r="AT73" s="8"/>
      <c r="AU73" s="8"/>
      <c r="AV73" s="10"/>
      <c r="AW73" s="10"/>
      <c r="AX73" s="10"/>
      <c r="AY73" s="4" t="str">
        <f t="shared" si="2"/>
        <v/>
      </c>
      <c r="AZ73" s="4" t="str">
        <f t="shared" si="2"/>
        <v/>
      </c>
      <c r="BA73" s="4" t="str">
        <f t="shared" si="2"/>
        <v/>
      </c>
      <c r="BB73" s="4" t="str">
        <f t="shared" si="2"/>
        <v/>
      </c>
      <c r="BC73" s="4" t="str">
        <f>IF(CD73="○",COUNTIF($AN$17:CD73,"○"),"")</f>
        <v/>
      </c>
      <c r="BD73" s="4" t="str">
        <f>IF(CE73="○",COUNTIF($AO$17:CE73,"○"),"")</f>
        <v/>
      </c>
      <c r="BE73" s="4" t="str">
        <f>IF(CF73="○",COUNTIF($AP$17:CF73,"○"),"")</f>
        <v/>
      </c>
      <c r="BF73" s="4" t="str">
        <f>IF(CK73="○",COUNTIF($AU$17:CK73,"○"),"")</f>
        <v/>
      </c>
      <c r="BG73" s="77"/>
      <c r="BH73" s="77"/>
      <c r="BI73" s="4" t="str">
        <f t="shared" si="3"/>
        <v/>
      </c>
      <c r="BJ73" s="4" t="str">
        <f t="shared" si="3"/>
        <v/>
      </c>
      <c r="BK73" s="4" t="str">
        <f t="shared" si="3"/>
        <v/>
      </c>
      <c r="BL73" s="4" t="str">
        <f t="shared" si="3"/>
        <v/>
      </c>
      <c r="BM73" s="4" t="str">
        <f>IF(CL73="○",COUNTIF($AN$17:CL73,"○"),"")</f>
        <v/>
      </c>
      <c r="BN73" s="4" t="str">
        <f>IF(CM73="○",COUNTIF($AO$17:CM73,"○"),"")</f>
        <v/>
      </c>
      <c r="BO73" s="4" t="str">
        <f>IF(CN73="○",COUNTIF($AP$17:CN73,"○"),"")</f>
        <v/>
      </c>
      <c r="BP73" s="4" t="str">
        <f>IF(DI73="○",COUNTIF($AU$17:DI73,"○"),"")</f>
        <v/>
      </c>
      <c r="BQ73" s="77"/>
      <c r="BR73" s="77"/>
      <c r="BS73" s="4"/>
      <c r="BT73" s="10"/>
      <c r="BU73" s="10"/>
      <c r="BV73" s="10"/>
      <c r="BW73" s="10"/>
      <c r="BX73" s="10"/>
      <c r="BY73" s="26"/>
      <c r="BZ73" s="4"/>
      <c r="CA73" s="4"/>
      <c r="CB73" s="10"/>
      <c r="CC73" s="10"/>
      <c r="CD73" s="10"/>
      <c r="CE73" s="10"/>
      <c r="CF73" s="10"/>
    </row>
    <row r="74" spans="1:84" ht="21.95" customHeight="1" thickTop="1" thickBot="1" x14ac:dyDescent="0.2">
      <c r="A74" s="4"/>
      <c r="B74" s="4"/>
      <c r="C74" s="4"/>
      <c r="D74" s="4"/>
      <c r="E74" s="45"/>
      <c r="F74" s="45"/>
      <c r="G74" s="45"/>
      <c r="H74" s="45"/>
      <c r="I74" s="77"/>
      <c r="J74" s="77"/>
      <c r="K74" s="4"/>
      <c r="L74" s="4"/>
      <c r="M74" s="4"/>
      <c r="N74" s="4"/>
      <c r="O74" s="46"/>
      <c r="P74" s="46"/>
      <c r="Q74" s="46"/>
      <c r="R74" s="46"/>
      <c r="S74" s="77"/>
      <c r="T74" s="77"/>
      <c r="U74" s="10"/>
      <c r="V74" s="50">
        <f t="shared" si="21"/>
        <v>18</v>
      </c>
      <c r="W74" s="120" t="str">
        <f>IF('申込一覧表（女子）'!$B$34=0,"",('申込一覧表（女子）'!$B$34))</f>
        <v/>
      </c>
      <c r="X74" s="48" t="str">
        <f t="shared" si="22"/>
        <v/>
      </c>
      <c r="Y74" s="49" t="str">
        <f t="shared" si="23"/>
        <v/>
      </c>
      <c r="Z74" s="49" t="str">
        <f t="shared" si="24"/>
        <v/>
      </c>
      <c r="AA74" s="171">
        <f t="shared" si="5"/>
        <v>0</v>
      </c>
      <c r="AB74" s="160" t="str">
        <f t="shared" si="25"/>
        <v/>
      </c>
      <c r="AC74" s="51" t="str">
        <f t="shared" si="26"/>
        <v/>
      </c>
      <c r="AD74" s="53"/>
      <c r="AE74" s="53"/>
      <c r="AF74" s="53"/>
      <c r="AG74" s="53"/>
      <c r="AH74" s="53"/>
      <c r="AI74" s="53"/>
      <c r="AJ74" s="166"/>
      <c r="AK74" s="53"/>
      <c r="AL74" s="166"/>
      <c r="AM74" s="53"/>
      <c r="AN74" s="8"/>
      <c r="AO74" s="8"/>
      <c r="AP74" s="8"/>
      <c r="AQ74" s="8"/>
      <c r="AR74" s="8"/>
      <c r="AS74" s="8"/>
      <c r="AT74" s="8"/>
      <c r="AU74" s="8"/>
      <c r="AV74" s="10"/>
      <c r="AW74" s="10"/>
      <c r="AX74" s="10"/>
      <c r="AY74" s="4" t="str">
        <f t="shared" si="2"/>
        <v/>
      </c>
      <c r="AZ74" s="4" t="str">
        <f t="shared" si="2"/>
        <v/>
      </c>
      <c r="BA74" s="4" t="str">
        <f t="shared" si="2"/>
        <v/>
      </c>
      <c r="BB74" s="4" t="str">
        <f t="shared" si="2"/>
        <v/>
      </c>
      <c r="BC74" s="4" t="str">
        <f>IF(CD74="○",COUNTIF($AN$17:CD74,"○"),"")</f>
        <v/>
      </c>
      <c r="BD74" s="4" t="str">
        <f>IF(CE74="○",COUNTIF($AO$17:CE74,"○"),"")</f>
        <v/>
      </c>
      <c r="BE74" s="4" t="str">
        <f>IF(CF74="○",COUNTIF($AP$17:CF74,"○"),"")</f>
        <v/>
      </c>
      <c r="BF74" s="4" t="str">
        <f>IF(CK74="○",COUNTIF($AU$17:CK74,"○"),"")</f>
        <v/>
      </c>
      <c r="BG74" s="77"/>
      <c r="BH74" s="77"/>
      <c r="BI74" s="4" t="str">
        <f t="shared" si="3"/>
        <v/>
      </c>
      <c r="BJ74" s="4" t="str">
        <f t="shared" si="3"/>
        <v/>
      </c>
      <c r="BK74" s="4" t="str">
        <f t="shared" si="3"/>
        <v/>
      </c>
      <c r="BL74" s="4" t="str">
        <f t="shared" si="3"/>
        <v/>
      </c>
      <c r="BM74" s="4" t="str">
        <f>IF(CL74="○",COUNTIF($AN$17:CL74,"○"),"")</f>
        <v/>
      </c>
      <c r="BN74" s="4" t="str">
        <f>IF(CM74="○",COUNTIF($AO$17:CM74,"○"),"")</f>
        <v/>
      </c>
      <c r="BO74" s="4" t="str">
        <f>IF(CN74="○",COUNTIF($AP$17:CN74,"○"),"")</f>
        <v/>
      </c>
      <c r="BP74" s="4" t="str">
        <f>IF(DI74="○",COUNTIF($AU$17:DI74,"○"),"")</f>
        <v/>
      </c>
      <c r="BQ74" s="77"/>
      <c r="BR74" s="77"/>
      <c r="BS74" s="4"/>
      <c r="BT74" s="10"/>
      <c r="BU74" s="10"/>
      <c r="BV74" s="10"/>
      <c r="BW74" s="10"/>
      <c r="BX74" s="10"/>
      <c r="BY74" s="26"/>
      <c r="BZ74" s="4"/>
      <c r="CA74" s="4"/>
      <c r="CB74" s="10"/>
      <c r="CC74" s="10"/>
      <c r="CD74" s="10"/>
      <c r="CE74" s="10"/>
      <c r="CF74" s="10"/>
    </row>
    <row r="75" spans="1:84" ht="21.95" customHeight="1" thickTop="1" thickBot="1" x14ac:dyDescent="0.2">
      <c r="A75" s="4"/>
      <c r="B75" s="4"/>
      <c r="C75" s="4"/>
      <c r="D75" s="4"/>
      <c r="E75" s="45"/>
      <c r="F75" s="45"/>
      <c r="G75" s="45"/>
      <c r="H75" s="45"/>
      <c r="I75" s="77"/>
      <c r="J75" s="77"/>
      <c r="K75" s="4"/>
      <c r="L75" s="4"/>
      <c r="M75" s="4"/>
      <c r="N75" s="4"/>
      <c r="O75" s="46"/>
      <c r="P75" s="46"/>
      <c r="Q75" s="46"/>
      <c r="R75" s="46"/>
      <c r="S75" s="77"/>
      <c r="T75" s="77"/>
      <c r="U75" s="10"/>
      <c r="V75" s="50">
        <f t="shared" si="21"/>
        <v>19</v>
      </c>
      <c r="W75" s="120" t="str">
        <f>IF('申込一覧表（女子）'!$B$35=0,"",('申込一覧表（女子）'!$B$35))</f>
        <v/>
      </c>
      <c r="X75" s="48" t="str">
        <f t="shared" si="22"/>
        <v/>
      </c>
      <c r="Y75" s="49" t="str">
        <f t="shared" si="23"/>
        <v/>
      </c>
      <c r="Z75" s="49" t="str">
        <f t="shared" si="24"/>
        <v/>
      </c>
      <c r="AA75" s="171">
        <f t="shared" si="5"/>
        <v>0</v>
      </c>
      <c r="AB75" s="160" t="str">
        <f t="shared" si="25"/>
        <v/>
      </c>
      <c r="AC75" s="51" t="str">
        <f t="shared" si="26"/>
        <v/>
      </c>
      <c r="AD75" s="53"/>
      <c r="AE75" s="53"/>
      <c r="AF75" s="53"/>
      <c r="AG75" s="53"/>
      <c r="AH75" s="53"/>
      <c r="AI75" s="53"/>
      <c r="AJ75" s="166"/>
      <c r="AK75" s="53"/>
      <c r="AL75" s="166"/>
      <c r="AM75" s="53"/>
      <c r="AN75" s="8"/>
      <c r="AO75" s="8"/>
      <c r="AP75" s="8"/>
      <c r="AQ75" s="8"/>
      <c r="AR75" s="8"/>
      <c r="AS75" s="8"/>
      <c r="AT75" s="8"/>
      <c r="AU75" s="8"/>
      <c r="AV75" s="10"/>
      <c r="AW75" s="10"/>
      <c r="AX75" s="10"/>
      <c r="AY75" s="4" t="str">
        <f t="shared" si="2"/>
        <v/>
      </c>
      <c r="AZ75" s="4" t="str">
        <f t="shared" si="2"/>
        <v/>
      </c>
      <c r="BA75" s="4" t="str">
        <f t="shared" si="2"/>
        <v/>
      </c>
      <c r="BB75" s="4" t="str">
        <f t="shared" si="2"/>
        <v/>
      </c>
      <c r="BC75" s="4" t="str">
        <f>IF(CD75="○",COUNTIF($AN$17:CD75,"○"),"")</f>
        <v/>
      </c>
      <c r="BD75" s="4" t="str">
        <f>IF(CE75="○",COUNTIF($AO$17:CE75,"○"),"")</f>
        <v/>
      </c>
      <c r="BE75" s="4" t="str">
        <f>IF(CF75="○",COUNTIF($AP$17:CF75,"○"),"")</f>
        <v/>
      </c>
      <c r="BF75" s="4" t="str">
        <f>IF(CK75="○",COUNTIF($AU$17:CK75,"○"),"")</f>
        <v/>
      </c>
      <c r="BG75" s="77"/>
      <c r="BH75" s="77"/>
      <c r="BI75" s="4" t="str">
        <f t="shared" si="3"/>
        <v/>
      </c>
      <c r="BJ75" s="4" t="str">
        <f t="shared" si="3"/>
        <v/>
      </c>
      <c r="BK75" s="4" t="str">
        <f t="shared" si="3"/>
        <v/>
      </c>
      <c r="BL75" s="4" t="str">
        <f t="shared" si="3"/>
        <v/>
      </c>
      <c r="BM75" s="4" t="str">
        <f>IF(CL75="○",COUNTIF($AN$17:CL75,"○"),"")</f>
        <v/>
      </c>
      <c r="BN75" s="4" t="str">
        <f>IF(CM75="○",COUNTIF($AO$17:CM75,"○"),"")</f>
        <v/>
      </c>
      <c r="BO75" s="4" t="str">
        <f>IF(CN75="○",COUNTIF($AP$17:CN75,"○"),"")</f>
        <v/>
      </c>
      <c r="BP75" s="4" t="str">
        <f>IF(DI75="○",COUNTIF($AU$17:DI75,"○"),"")</f>
        <v/>
      </c>
      <c r="BQ75" s="77"/>
      <c r="BR75" s="77"/>
      <c r="BS75" s="10"/>
      <c r="BT75" s="10"/>
      <c r="BU75" s="10"/>
      <c r="BV75" s="10"/>
      <c r="BW75" s="10"/>
      <c r="BX75" s="10"/>
      <c r="BY75" s="26"/>
      <c r="BZ75" s="4"/>
      <c r="CA75" s="4"/>
      <c r="CB75" s="10"/>
      <c r="CC75" s="10"/>
      <c r="CD75" s="10"/>
      <c r="CE75" s="10"/>
      <c r="CF75" s="10"/>
    </row>
    <row r="76" spans="1:84" ht="21.95" customHeight="1" thickTop="1" thickBot="1" x14ac:dyDescent="0.2">
      <c r="A76" s="4"/>
      <c r="B76" s="4"/>
      <c r="C76" s="4"/>
      <c r="D76" s="4"/>
      <c r="E76" s="45"/>
      <c r="F76" s="45"/>
      <c r="G76" s="45"/>
      <c r="H76" s="45"/>
      <c r="I76" s="77"/>
      <c r="J76" s="77"/>
      <c r="K76" s="4"/>
      <c r="L76" s="4"/>
      <c r="M76" s="4"/>
      <c r="N76" s="4"/>
      <c r="O76" s="46"/>
      <c r="P76" s="46"/>
      <c r="Q76" s="46"/>
      <c r="R76" s="46"/>
      <c r="S76" s="77"/>
      <c r="T76" s="77"/>
      <c r="U76" s="10"/>
      <c r="V76" s="50">
        <f t="shared" si="21"/>
        <v>20</v>
      </c>
      <c r="W76" s="120" t="str">
        <f>IF('申込一覧表（女子）'!$B$36=0,"",('申込一覧表（女子）'!$B$36))</f>
        <v/>
      </c>
      <c r="X76" s="48" t="str">
        <f t="shared" si="22"/>
        <v/>
      </c>
      <c r="Y76" s="49" t="str">
        <f t="shared" si="23"/>
        <v/>
      </c>
      <c r="Z76" s="49" t="str">
        <f t="shared" si="24"/>
        <v/>
      </c>
      <c r="AA76" s="171">
        <f t="shared" si="5"/>
        <v>0</v>
      </c>
      <c r="AB76" s="160" t="str">
        <f t="shared" si="25"/>
        <v/>
      </c>
      <c r="AC76" s="51" t="str">
        <f t="shared" si="26"/>
        <v/>
      </c>
      <c r="AD76" s="53"/>
      <c r="AE76" s="53"/>
      <c r="AF76" s="53"/>
      <c r="AG76" s="53"/>
      <c r="AH76" s="53"/>
      <c r="AI76" s="53"/>
      <c r="AJ76" s="166"/>
      <c r="AK76" s="53"/>
      <c r="AL76" s="166"/>
      <c r="AM76" s="53"/>
      <c r="AN76" s="8"/>
      <c r="AO76" s="8"/>
      <c r="AP76" s="8"/>
      <c r="AQ76" s="8"/>
      <c r="AR76" s="8"/>
      <c r="AS76" s="8"/>
      <c r="AT76" s="8"/>
      <c r="AU76" s="8"/>
      <c r="AV76" s="10"/>
      <c r="AW76" s="10"/>
      <c r="AX76" s="10"/>
      <c r="AY76" s="4" t="str">
        <f t="shared" si="2"/>
        <v/>
      </c>
      <c r="AZ76" s="4" t="str">
        <f t="shared" si="2"/>
        <v/>
      </c>
      <c r="BA76" s="4" t="str">
        <f t="shared" si="2"/>
        <v/>
      </c>
      <c r="BB76" s="4" t="str">
        <f t="shared" si="2"/>
        <v/>
      </c>
      <c r="BC76" s="4" t="str">
        <f>IF(CD76="○",COUNTIF($AN$17:CD76,"○"),"")</f>
        <v/>
      </c>
      <c r="BD76" s="4" t="str">
        <f>IF(CE76="○",COUNTIF($AO$17:CE76,"○"),"")</f>
        <v/>
      </c>
      <c r="BE76" s="4" t="str">
        <f>IF(CF76="○",COUNTIF($AP$17:CF76,"○"),"")</f>
        <v/>
      </c>
      <c r="BF76" s="4" t="str">
        <f>IF(CK76="○",COUNTIF($AU$17:CK76,"○"),"")</f>
        <v/>
      </c>
      <c r="BG76" s="77"/>
      <c r="BH76" s="77"/>
      <c r="BI76" s="4" t="str">
        <f t="shared" si="3"/>
        <v/>
      </c>
      <c r="BJ76" s="4" t="str">
        <f t="shared" si="3"/>
        <v/>
      </c>
      <c r="BK76" s="4" t="str">
        <f t="shared" si="3"/>
        <v/>
      </c>
      <c r="BL76" s="4" t="str">
        <f t="shared" si="3"/>
        <v/>
      </c>
      <c r="BM76" s="4" t="str">
        <f>IF(CL76="○",COUNTIF($AN$17:CL76,"○"),"")</f>
        <v/>
      </c>
      <c r="BN76" s="4" t="str">
        <f>IF(CM76="○",COUNTIF($AO$17:CM76,"○"),"")</f>
        <v/>
      </c>
      <c r="BO76" s="4" t="str">
        <f>IF(CN76="○",COUNTIF($AP$17:CN76,"○"),"")</f>
        <v/>
      </c>
      <c r="BP76" s="4" t="str">
        <f>IF(DI76="○",COUNTIF($AU$17:DI76,"○"),"")</f>
        <v/>
      </c>
      <c r="BQ76" s="77"/>
      <c r="BR76" s="77"/>
      <c r="BS76" s="10"/>
      <c r="BT76" s="10"/>
      <c r="BU76" s="10"/>
      <c r="BV76" s="10"/>
      <c r="BW76" s="10"/>
      <c r="BX76" s="10"/>
      <c r="BY76" s="26"/>
      <c r="BZ76" s="4"/>
      <c r="CA76" s="4"/>
      <c r="CB76" s="10"/>
      <c r="CC76" s="10"/>
      <c r="CD76" s="10"/>
      <c r="CE76" s="10"/>
      <c r="CF76" s="10"/>
    </row>
    <row r="77" spans="1:84" ht="21.95" customHeight="1" thickTop="1" thickBot="1" x14ac:dyDescent="0.2">
      <c r="A77" s="4"/>
      <c r="B77" s="4"/>
      <c r="C77" s="4"/>
      <c r="D77" s="4"/>
      <c r="E77" s="45"/>
      <c r="F77" s="45"/>
      <c r="G77" s="45"/>
      <c r="H77" s="45"/>
      <c r="I77" s="77"/>
      <c r="J77" s="77"/>
      <c r="K77" s="4"/>
      <c r="L77" s="4"/>
      <c r="M77" s="4"/>
      <c r="N77" s="4"/>
      <c r="O77" s="46"/>
      <c r="P77" s="46"/>
      <c r="Q77" s="46"/>
      <c r="R77" s="46"/>
      <c r="S77" s="77"/>
      <c r="T77" s="77"/>
      <c r="U77" s="10"/>
      <c r="V77" s="50">
        <f t="shared" si="21"/>
        <v>21</v>
      </c>
      <c r="W77" s="120" t="str">
        <f>IF('申込一覧表（女子）'!$B$37=0,"",('申込一覧表（女子）'!$B$37))</f>
        <v/>
      </c>
      <c r="X77" s="48" t="str">
        <f t="shared" si="22"/>
        <v/>
      </c>
      <c r="Y77" s="49" t="str">
        <f t="shared" si="23"/>
        <v/>
      </c>
      <c r="Z77" s="49" t="str">
        <f t="shared" si="24"/>
        <v/>
      </c>
      <c r="AA77" s="171">
        <f t="shared" si="5"/>
        <v>0</v>
      </c>
      <c r="AB77" s="160" t="str">
        <f t="shared" si="25"/>
        <v/>
      </c>
      <c r="AC77" s="51" t="str">
        <f t="shared" si="26"/>
        <v/>
      </c>
      <c r="AD77" s="53"/>
      <c r="AE77" s="53"/>
      <c r="AF77" s="53"/>
      <c r="AG77" s="53"/>
      <c r="AH77" s="53"/>
      <c r="AI77" s="53"/>
      <c r="AJ77" s="166"/>
      <c r="AK77" s="53"/>
      <c r="AL77" s="166"/>
      <c r="AM77" s="53"/>
      <c r="AN77" s="8"/>
      <c r="AO77" s="8"/>
      <c r="AP77" s="8"/>
      <c r="AQ77" s="8"/>
      <c r="AR77" s="8"/>
      <c r="AS77" s="8"/>
      <c r="AT77" s="8"/>
      <c r="AU77" s="8"/>
      <c r="AV77" s="10"/>
      <c r="AW77" s="10"/>
      <c r="AX77" s="10"/>
      <c r="AY77" s="4" t="str">
        <f t="shared" si="2"/>
        <v/>
      </c>
      <c r="AZ77" s="4" t="str">
        <f t="shared" si="2"/>
        <v/>
      </c>
      <c r="BA77" s="4" t="str">
        <f t="shared" si="2"/>
        <v/>
      </c>
      <c r="BB77" s="4" t="str">
        <f t="shared" si="2"/>
        <v/>
      </c>
      <c r="BC77" s="4" t="str">
        <f>IF(CD77="○",COUNTIF($AN$17:CD77,"○"),"")</f>
        <v/>
      </c>
      <c r="BD77" s="4" t="str">
        <f>IF(CE77="○",COUNTIF($AO$17:CE77,"○"),"")</f>
        <v/>
      </c>
      <c r="BE77" s="4" t="str">
        <f>IF(CF77="○",COUNTIF($AP$17:CF77,"○"),"")</f>
        <v/>
      </c>
      <c r="BF77" s="4" t="str">
        <f>IF(CK77="○",COUNTIF($AU$17:CK77,"○"),"")</f>
        <v/>
      </c>
      <c r="BG77" s="77"/>
      <c r="BH77" s="77"/>
      <c r="BI77" s="4" t="str">
        <f t="shared" si="3"/>
        <v/>
      </c>
      <c r="BJ77" s="4" t="str">
        <f t="shared" si="3"/>
        <v/>
      </c>
      <c r="BK77" s="4" t="str">
        <f t="shared" si="3"/>
        <v/>
      </c>
      <c r="BL77" s="4" t="str">
        <f t="shared" si="3"/>
        <v/>
      </c>
      <c r="BM77" s="4" t="str">
        <f>IF(CL77="○",COUNTIF($AN$17:CL77,"○"),"")</f>
        <v/>
      </c>
      <c r="BN77" s="4" t="str">
        <f>IF(CM77="○",COUNTIF($AO$17:CM77,"○"),"")</f>
        <v/>
      </c>
      <c r="BO77" s="4" t="str">
        <f>IF(CN77="○",COUNTIF($AP$17:CN77,"○"),"")</f>
        <v/>
      </c>
      <c r="BP77" s="4" t="str">
        <f>IF(DI77="○",COUNTIF($AU$17:DI77,"○"),"")</f>
        <v/>
      </c>
      <c r="BQ77" s="77"/>
      <c r="BR77" s="77"/>
      <c r="BS77" s="4"/>
      <c r="BT77" s="10"/>
      <c r="BU77" s="10"/>
      <c r="BV77" s="10"/>
      <c r="BW77" s="10"/>
      <c r="BX77" s="10"/>
      <c r="BY77" s="18"/>
      <c r="BZ77" s="10"/>
      <c r="CA77" s="10"/>
      <c r="CB77" s="10"/>
      <c r="CC77" s="10"/>
      <c r="CD77" s="10"/>
      <c r="CE77" s="10"/>
      <c r="CF77" s="10"/>
    </row>
    <row r="78" spans="1:84" ht="21.95" customHeight="1" thickTop="1" thickBot="1" x14ac:dyDescent="0.2">
      <c r="A78" s="4"/>
      <c r="B78" s="4"/>
      <c r="C78" s="4"/>
      <c r="D78" s="4"/>
      <c r="E78" s="45"/>
      <c r="F78" s="45"/>
      <c r="G78" s="45"/>
      <c r="H78" s="45"/>
      <c r="I78" s="77"/>
      <c r="J78" s="77"/>
      <c r="K78" s="4"/>
      <c r="L78" s="4"/>
      <c r="M78" s="4"/>
      <c r="N78" s="4"/>
      <c r="O78" s="46"/>
      <c r="P78" s="46"/>
      <c r="Q78" s="46"/>
      <c r="R78" s="46"/>
      <c r="S78" s="77"/>
      <c r="T78" s="77"/>
      <c r="U78" s="10"/>
      <c r="V78" s="50">
        <f t="shared" si="21"/>
        <v>22</v>
      </c>
      <c r="W78" s="120" t="str">
        <f>IF('申込一覧表（女子）'!$B$38=0,"",('申込一覧表（女子）'!$B$38))</f>
        <v/>
      </c>
      <c r="X78" s="48" t="str">
        <f t="shared" si="22"/>
        <v/>
      </c>
      <c r="Y78" s="49" t="str">
        <f t="shared" si="23"/>
        <v/>
      </c>
      <c r="Z78" s="49" t="str">
        <f t="shared" si="24"/>
        <v/>
      </c>
      <c r="AA78" s="171">
        <f t="shared" si="5"/>
        <v>0</v>
      </c>
      <c r="AB78" s="160" t="str">
        <f t="shared" si="25"/>
        <v/>
      </c>
      <c r="AC78" s="51" t="str">
        <f t="shared" si="26"/>
        <v/>
      </c>
      <c r="AD78" s="53"/>
      <c r="AE78" s="53"/>
      <c r="AF78" s="53"/>
      <c r="AG78" s="53"/>
      <c r="AH78" s="53"/>
      <c r="AI78" s="53"/>
      <c r="AJ78" s="166"/>
      <c r="AK78" s="53"/>
      <c r="AL78" s="166"/>
      <c r="AM78" s="53"/>
      <c r="AN78" s="8"/>
      <c r="AO78" s="8"/>
      <c r="AP78" s="8"/>
      <c r="AQ78" s="8"/>
      <c r="AR78" s="8"/>
      <c r="AS78" s="8"/>
      <c r="AT78" s="8"/>
      <c r="AU78" s="8"/>
      <c r="AV78" s="10"/>
      <c r="AW78" s="10"/>
      <c r="AX78" s="10"/>
      <c r="AY78" s="4" t="str">
        <f t="shared" si="2"/>
        <v/>
      </c>
      <c r="AZ78" s="4" t="str">
        <f t="shared" si="2"/>
        <v/>
      </c>
      <c r="BA78" s="4" t="str">
        <f t="shared" si="2"/>
        <v/>
      </c>
      <c r="BB78" s="4" t="str">
        <f t="shared" si="2"/>
        <v/>
      </c>
      <c r="BC78" s="4" t="str">
        <f>IF(CD78="○",COUNTIF($AN$17:CD78,"○"),"")</f>
        <v/>
      </c>
      <c r="BD78" s="4" t="str">
        <f>IF(CE78="○",COUNTIF($AO$17:CE78,"○"),"")</f>
        <v/>
      </c>
      <c r="BE78" s="4" t="str">
        <f>IF(CF78="○",COUNTIF($AP$17:CF78,"○"),"")</f>
        <v/>
      </c>
      <c r="BF78" s="4" t="str">
        <f>IF(CK78="○",COUNTIF($AU$17:CK78,"○"),"")</f>
        <v/>
      </c>
      <c r="BG78" s="77"/>
      <c r="BH78" s="77"/>
      <c r="BI78" s="4" t="str">
        <f t="shared" si="3"/>
        <v/>
      </c>
      <c r="BJ78" s="4" t="str">
        <f t="shared" si="3"/>
        <v/>
      </c>
      <c r="BK78" s="4" t="str">
        <f t="shared" si="3"/>
        <v/>
      </c>
      <c r="BL78" s="4" t="str">
        <f t="shared" si="3"/>
        <v/>
      </c>
      <c r="BM78" s="4" t="str">
        <f>IF(CL78="○",COUNTIF($AN$17:CL78,"○"),"")</f>
        <v/>
      </c>
      <c r="BN78" s="4" t="str">
        <f>IF(CM78="○",COUNTIF($AO$17:CM78,"○"),"")</f>
        <v/>
      </c>
      <c r="BO78" s="4" t="str">
        <f>IF(CN78="○",COUNTIF($AP$17:CN78,"○"),"")</f>
        <v/>
      </c>
      <c r="BP78" s="4" t="str">
        <f>IF(DI78="○",COUNTIF($AU$17:DI78,"○"),"")</f>
        <v/>
      </c>
      <c r="BQ78" s="77"/>
      <c r="BR78" s="77"/>
      <c r="BS78" s="4"/>
      <c r="BT78" s="10"/>
      <c r="BU78" s="10"/>
      <c r="BV78" s="10"/>
      <c r="BW78" s="10"/>
      <c r="BX78" s="10"/>
      <c r="BY78" s="18"/>
      <c r="BZ78" s="10"/>
      <c r="CA78" s="10"/>
      <c r="CB78" s="10"/>
      <c r="CC78" s="10"/>
      <c r="CD78" s="10"/>
      <c r="CE78" s="10"/>
      <c r="CF78" s="10"/>
    </row>
    <row r="79" spans="1:84" ht="21.95" customHeight="1" thickTop="1" thickBot="1" x14ac:dyDescent="0.2">
      <c r="A79" s="4"/>
      <c r="B79" s="4"/>
      <c r="C79" s="4"/>
      <c r="D79" s="4"/>
      <c r="E79" s="45"/>
      <c r="F79" s="45"/>
      <c r="G79" s="45"/>
      <c r="H79" s="45"/>
      <c r="I79" s="77"/>
      <c r="J79" s="77"/>
      <c r="K79" s="4"/>
      <c r="L79" s="4"/>
      <c r="M79" s="4"/>
      <c r="N79" s="4"/>
      <c r="O79" s="46"/>
      <c r="P79" s="46"/>
      <c r="Q79" s="46"/>
      <c r="R79" s="46"/>
      <c r="S79" s="77"/>
      <c r="T79" s="77"/>
      <c r="U79" s="10"/>
      <c r="V79" s="50">
        <f t="shared" si="21"/>
        <v>23</v>
      </c>
      <c r="W79" s="120" t="str">
        <f>IF('申込一覧表（女子）'!$B$39=0,"",('申込一覧表（女子）'!$B$39))</f>
        <v/>
      </c>
      <c r="X79" s="48" t="str">
        <f t="shared" si="22"/>
        <v/>
      </c>
      <c r="Y79" s="49" t="str">
        <f t="shared" si="23"/>
        <v/>
      </c>
      <c r="Z79" s="49" t="str">
        <f t="shared" si="24"/>
        <v/>
      </c>
      <c r="AA79" s="171">
        <f t="shared" si="5"/>
        <v>0</v>
      </c>
      <c r="AB79" s="160" t="str">
        <f t="shared" si="25"/>
        <v/>
      </c>
      <c r="AC79" s="51" t="str">
        <f t="shared" si="26"/>
        <v/>
      </c>
      <c r="AD79" s="53"/>
      <c r="AE79" s="53"/>
      <c r="AF79" s="53"/>
      <c r="AG79" s="53"/>
      <c r="AH79" s="53"/>
      <c r="AI79" s="53"/>
      <c r="AJ79" s="166"/>
      <c r="AK79" s="53"/>
      <c r="AL79" s="166"/>
      <c r="AM79" s="53"/>
      <c r="AN79" s="8"/>
      <c r="AO79" s="8"/>
      <c r="AP79" s="8"/>
      <c r="AQ79" s="8"/>
      <c r="AR79" s="8"/>
      <c r="AS79" s="8"/>
      <c r="AT79" s="8"/>
      <c r="AU79" s="8"/>
      <c r="AV79" s="10"/>
      <c r="AW79" s="10"/>
      <c r="AX79" s="10"/>
      <c r="AY79" s="4" t="str">
        <f t="shared" si="2"/>
        <v/>
      </c>
      <c r="AZ79" s="4" t="str">
        <f t="shared" si="2"/>
        <v/>
      </c>
      <c r="BA79" s="4" t="str">
        <f t="shared" si="2"/>
        <v/>
      </c>
      <c r="BB79" s="4" t="str">
        <f t="shared" si="2"/>
        <v/>
      </c>
      <c r="BC79" s="4" t="str">
        <f>IF(CD79="○",COUNTIF($AN$17:CD79,"○"),"")</f>
        <v/>
      </c>
      <c r="BD79" s="4" t="str">
        <f>IF(CE79="○",COUNTIF($AO$17:CE79,"○"),"")</f>
        <v/>
      </c>
      <c r="BE79" s="4" t="str">
        <f>IF(CF79="○",COUNTIF($AP$17:CF79,"○"),"")</f>
        <v/>
      </c>
      <c r="BF79" s="4" t="str">
        <f>IF(CK79="○",COUNTIF($AU$17:CK79,"○"),"")</f>
        <v/>
      </c>
      <c r="BG79" s="77"/>
      <c r="BH79" s="77"/>
      <c r="BI79" s="4" t="str">
        <f t="shared" si="3"/>
        <v/>
      </c>
      <c r="BJ79" s="4" t="str">
        <f t="shared" si="3"/>
        <v/>
      </c>
      <c r="BK79" s="4" t="str">
        <f t="shared" si="3"/>
        <v/>
      </c>
      <c r="BL79" s="4" t="str">
        <f t="shared" si="3"/>
        <v/>
      </c>
      <c r="BM79" s="4" t="str">
        <f>IF(CL79="○",COUNTIF($AN$17:CL79,"○"),"")</f>
        <v/>
      </c>
      <c r="BN79" s="4" t="str">
        <f>IF(CM79="○",COUNTIF($AO$17:CM79,"○"),"")</f>
        <v/>
      </c>
      <c r="BO79" s="4" t="str">
        <f>IF(CN79="○",COUNTIF($AP$17:CN79,"○"),"")</f>
        <v/>
      </c>
      <c r="BP79" s="4" t="str">
        <f>IF(DI79="○",COUNTIF($AU$17:DI79,"○"),"")</f>
        <v/>
      </c>
      <c r="BQ79" s="77"/>
      <c r="BR79" s="77"/>
      <c r="BS79" s="4"/>
      <c r="BT79" s="10"/>
      <c r="BU79" s="10"/>
      <c r="BV79" s="10"/>
      <c r="BW79" s="10"/>
      <c r="BX79" s="10"/>
      <c r="BY79" s="18"/>
      <c r="BZ79" s="10"/>
      <c r="CA79" s="10"/>
      <c r="CB79" s="10"/>
      <c r="CC79" s="10"/>
      <c r="CD79" s="10"/>
      <c r="CE79" s="10"/>
      <c r="CF79" s="10"/>
    </row>
    <row r="80" spans="1:84" ht="21.95" customHeight="1" thickTop="1" thickBot="1" x14ac:dyDescent="0.2">
      <c r="A80" s="4"/>
      <c r="B80" s="4"/>
      <c r="C80" s="4"/>
      <c r="D80" s="4"/>
      <c r="E80" s="45"/>
      <c r="F80" s="45"/>
      <c r="G80" s="45"/>
      <c r="H80" s="45"/>
      <c r="I80" s="77"/>
      <c r="J80" s="77"/>
      <c r="K80" s="4"/>
      <c r="L80" s="4"/>
      <c r="M80" s="4"/>
      <c r="N80" s="4"/>
      <c r="O80" s="46"/>
      <c r="P80" s="46"/>
      <c r="Q80" s="46"/>
      <c r="R80" s="46"/>
      <c r="S80" s="77"/>
      <c r="T80" s="77"/>
      <c r="U80" s="10"/>
      <c r="V80" s="50">
        <f t="shared" si="21"/>
        <v>24</v>
      </c>
      <c r="W80" s="120" t="str">
        <f>IF('申込一覧表（女子）'!$B$40=0,"",('申込一覧表（女子）'!$B$40))</f>
        <v/>
      </c>
      <c r="X80" s="48" t="str">
        <f t="shared" si="22"/>
        <v/>
      </c>
      <c r="Y80" s="49" t="str">
        <f t="shared" si="23"/>
        <v/>
      </c>
      <c r="Z80" s="49" t="str">
        <f t="shared" si="24"/>
        <v/>
      </c>
      <c r="AA80" s="171">
        <f t="shared" si="5"/>
        <v>0</v>
      </c>
      <c r="AB80" s="160" t="str">
        <f t="shared" si="25"/>
        <v/>
      </c>
      <c r="AC80" s="51" t="str">
        <f t="shared" si="26"/>
        <v/>
      </c>
      <c r="AD80" s="53"/>
      <c r="AE80" s="53"/>
      <c r="AF80" s="53"/>
      <c r="AG80" s="53"/>
      <c r="AH80" s="53"/>
      <c r="AI80" s="53"/>
      <c r="AJ80" s="166"/>
      <c r="AK80" s="53"/>
      <c r="AL80" s="166"/>
      <c r="AM80" s="53"/>
      <c r="AN80" s="8"/>
      <c r="AO80" s="8"/>
      <c r="AP80" s="8"/>
      <c r="AQ80" s="8"/>
      <c r="AR80" s="8"/>
      <c r="AS80" s="8"/>
      <c r="AT80" s="8"/>
      <c r="AU80" s="8"/>
      <c r="AV80" s="10"/>
      <c r="AW80" s="10"/>
      <c r="AX80" s="10"/>
      <c r="AY80" s="4" t="str">
        <f t="shared" si="2"/>
        <v/>
      </c>
      <c r="AZ80" s="4" t="str">
        <f t="shared" si="2"/>
        <v/>
      </c>
      <c r="BA80" s="4" t="str">
        <f t="shared" si="2"/>
        <v/>
      </c>
      <c r="BB80" s="4" t="str">
        <f t="shared" si="2"/>
        <v/>
      </c>
      <c r="BC80" s="4" t="str">
        <f>IF(CD80="○",COUNTIF($AN$17:CD80,"○"),"")</f>
        <v/>
      </c>
      <c r="BD80" s="4" t="str">
        <f>IF(CE80="○",COUNTIF($AO$17:CE80,"○"),"")</f>
        <v/>
      </c>
      <c r="BE80" s="4" t="str">
        <f>IF(CF80="○",COUNTIF($AP$17:CF80,"○"),"")</f>
        <v/>
      </c>
      <c r="BF80" s="4" t="str">
        <f>IF(CK80="○",COUNTIF($AU$17:CK80,"○"),"")</f>
        <v/>
      </c>
      <c r="BG80" s="77"/>
      <c r="BH80" s="77"/>
      <c r="BI80" s="4" t="str">
        <f t="shared" si="3"/>
        <v/>
      </c>
      <c r="BJ80" s="4" t="str">
        <f t="shared" si="3"/>
        <v/>
      </c>
      <c r="BK80" s="4" t="str">
        <f t="shared" si="3"/>
        <v/>
      </c>
      <c r="BL80" s="4" t="str">
        <f t="shared" si="3"/>
        <v/>
      </c>
      <c r="BM80" s="4" t="str">
        <f>IF(CL80="○",COUNTIF($AN$17:CL80,"○"),"")</f>
        <v/>
      </c>
      <c r="BN80" s="4" t="str">
        <f>IF(CM80="○",COUNTIF($AO$17:CM80,"○"),"")</f>
        <v/>
      </c>
      <c r="BO80" s="4" t="str">
        <f>IF(CN80="○",COUNTIF($AP$17:CN80,"○"),"")</f>
        <v/>
      </c>
      <c r="BP80" s="4" t="str">
        <f>IF(DI80="○",COUNTIF($AU$17:DI80,"○"),"")</f>
        <v/>
      </c>
      <c r="BQ80" s="77"/>
      <c r="BR80" s="77"/>
      <c r="BS80" s="4"/>
      <c r="BT80" s="10"/>
      <c r="BU80" s="10"/>
      <c r="BV80" s="10"/>
      <c r="BW80" s="10"/>
      <c r="BX80" s="10"/>
      <c r="BY80" s="37"/>
      <c r="BZ80" s="10"/>
      <c r="CA80" s="10"/>
      <c r="CB80" s="10"/>
      <c r="CC80" s="10"/>
      <c r="CD80" s="10"/>
      <c r="CE80" s="10"/>
      <c r="CF80" s="10"/>
    </row>
    <row r="81" spans="1:84" ht="21.95" customHeight="1" thickTop="1" thickBot="1" x14ac:dyDescent="0.2">
      <c r="A81" s="4"/>
      <c r="B81" s="4"/>
      <c r="C81" s="4"/>
      <c r="D81" s="4"/>
      <c r="E81" s="45"/>
      <c r="F81" s="45"/>
      <c r="G81" s="45"/>
      <c r="H81" s="45"/>
      <c r="I81" s="77"/>
      <c r="J81" s="77"/>
      <c r="K81" s="4"/>
      <c r="L81" s="4"/>
      <c r="M81" s="4"/>
      <c r="N81" s="4"/>
      <c r="O81" s="46"/>
      <c r="P81" s="46"/>
      <c r="Q81" s="46"/>
      <c r="R81" s="46"/>
      <c r="S81" s="77"/>
      <c r="T81" s="77"/>
      <c r="U81" s="10"/>
      <c r="V81" s="50">
        <f t="shared" si="21"/>
        <v>25</v>
      </c>
      <c r="W81" s="120" t="str">
        <f>IF('申込一覧表（女子）'!$B$41=0,"",('申込一覧表（女子）'!$B$41))</f>
        <v/>
      </c>
      <c r="X81" s="48" t="str">
        <f t="shared" si="22"/>
        <v/>
      </c>
      <c r="Y81" s="49" t="str">
        <f t="shared" si="23"/>
        <v/>
      </c>
      <c r="Z81" s="49" t="str">
        <f t="shared" si="24"/>
        <v/>
      </c>
      <c r="AA81" s="171">
        <f t="shared" si="5"/>
        <v>0</v>
      </c>
      <c r="AB81" s="160" t="str">
        <f t="shared" si="25"/>
        <v/>
      </c>
      <c r="AC81" s="51" t="str">
        <f t="shared" si="26"/>
        <v/>
      </c>
      <c r="AD81" s="53"/>
      <c r="AE81" s="53"/>
      <c r="AF81" s="53"/>
      <c r="AG81" s="53"/>
      <c r="AH81" s="53"/>
      <c r="AI81" s="53"/>
      <c r="AJ81" s="166"/>
      <c r="AK81" s="53"/>
      <c r="AL81" s="166"/>
      <c r="AM81" s="53"/>
      <c r="AN81" s="8"/>
      <c r="AO81" s="8"/>
      <c r="AP81" s="8"/>
      <c r="AQ81" s="8"/>
      <c r="AR81" s="8"/>
      <c r="AS81" s="8"/>
      <c r="AT81" s="8"/>
      <c r="AU81" s="8"/>
      <c r="AV81" s="10"/>
      <c r="AW81" s="10"/>
      <c r="AX81" s="10"/>
      <c r="AY81" s="4" t="str">
        <f t="shared" si="2"/>
        <v/>
      </c>
      <c r="AZ81" s="4" t="str">
        <f t="shared" si="2"/>
        <v/>
      </c>
      <c r="BA81" s="4" t="str">
        <f t="shared" si="2"/>
        <v/>
      </c>
      <c r="BB81" s="4" t="str">
        <f t="shared" si="2"/>
        <v/>
      </c>
      <c r="BC81" s="4" t="str">
        <f>IF(CD81="○",COUNTIF($AN$17:CD81,"○"),"")</f>
        <v/>
      </c>
      <c r="BD81" s="4" t="str">
        <f>IF(CE81="○",COUNTIF($AO$17:CE81,"○"),"")</f>
        <v/>
      </c>
      <c r="BE81" s="4" t="str">
        <f>IF(CF81="○",COUNTIF($AP$17:CF81,"○"),"")</f>
        <v/>
      </c>
      <c r="BF81" s="4" t="str">
        <f>IF(CK81="○",COUNTIF($AU$17:CK81,"○"),"")</f>
        <v/>
      </c>
      <c r="BG81" s="77"/>
      <c r="BH81" s="77"/>
      <c r="BI81" s="4" t="str">
        <f t="shared" si="3"/>
        <v/>
      </c>
      <c r="BJ81" s="4" t="str">
        <f t="shared" si="3"/>
        <v/>
      </c>
      <c r="BK81" s="4" t="str">
        <f t="shared" si="3"/>
        <v/>
      </c>
      <c r="BL81" s="4" t="str">
        <f t="shared" si="3"/>
        <v/>
      </c>
      <c r="BM81" s="4" t="str">
        <f>IF(CL81="○",COUNTIF($AN$17:CL81,"○"),"")</f>
        <v/>
      </c>
      <c r="BN81" s="4" t="str">
        <f>IF(CM81="○",COUNTIF($AO$17:CM81,"○"),"")</f>
        <v/>
      </c>
      <c r="BO81" s="4" t="str">
        <f>IF(CN81="○",COUNTIF($AP$17:CN81,"○"),"")</f>
        <v/>
      </c>
      <c r="BP81" s="4" t="str">
        <f>IF(DI81="○",COUNTIF($AU$17:DI81,"○"),"")</f>
        <v/>
      </c>
      <c r="BQ81" s="77"/>
      <c r="BR81" s="77"/>
      <c r="BS81" s="4"/>
      <c r="BT81" s="10"/>
      <c r="BU81" s="10"/>
      <c r="BV81" s="10"/>
      <c r="BW81" s="10"/>
      <c r="BX81" s="10"/>
      <c r="BY81" s="18"/>
      <c r="BZ81" s="10"/>
      <c r="CA81" s="10"/>
      <c r="CB81" s="10"/>
      <c r="CC81" s="10"/>
      <c r="CD81" s="10"/>
      <c r="CE81" s="10"/>
      <c r="CF81" s="10"/>
    </row>
    <row r="82" spans="1:84" ht="21.95" customHeight="1" thickTop="1" thickBot="1" x14ac:dyDescent="0.2">
      <c r="A82" s="4"/>
      <c r="B82" s="4"/>
      <c r="C82" s="4"/>
      <c r="D82" s="4"/>
      <c r="E82" s="45"/>
      <c r="F82" s="45"/>
      <c r="G82" s="45"/>
      <c r="H82" s="45"/>
      <c r="I82" s="77"/>
      <c r="J82" s="77"/>
      <c r="K82" s="4"/>
      <c r="L82" s="4"/>
      <c r="M82" s="4"/>
      <c r="N82" s="4"/>
      <c r="O82" s="46"/>
      <c r="P82" s="46"/>
      <c r="Q82" s="46"/>
      <c r="R82" s="46"/>
      <c r="S82" s="77"/>
      <c r="T82" s="77"/>
      <c r="U82" s="10"/>
      <c r="V82" s="50">
        <f t="shared" si="21"/>
        <v>26</v>
      </c>
      <c r="W82" s="120" t="str">
        <f>IF('申込一覧表（女子）'!$B$42=0,"",('申込一覧表（女子）'!$B$42))</f>
        <v/>
      </c>
      <c r="X82" s="48" t="str">
        <f t="shared" si="22"/>
        <v/>
      </c>
      <c r="Y82" s="49" t="str">
        <f t="shared" si="23"/>
        <v/>
      </c>
      <c r="Z82" s="49" t="str">
        <f t="shared" si="24"/>
        <v/>
      </c>
      <c r="AA82" s="171">
        <f t="shared" ref="AA82:AA145" si="27">$AE$4</f>
        <v>0</v>
      </c>
      <c r="AB82" s="160" t="str">
        <f t="shared" si="25"/>
        <v/>
      </c>
      <c r="AC82" s="51" t="str">
        <f t="shared" si="26"/>
        <v/>
      </c>
      <c r="AD82" s="53"/>
      <c r="AE82" s="53"/>
      <c r="AF82" s="53"/>
      <c r="AG82" s="53"/>
      <c r="AH82" s="53"/>
      <c r="AI82" s="53"/>
      <c r="AJ82" s="166"/>
      <c r="AK82" s="53"/>
      <c r="AL82" s="166"/>
      <c r="AM82" s="53"/>
      <c r="AN82" s="8"/>
      <c r="AO82" s="8"/>
      <c r="AP82" s="8"/>
      <c r="AQ82" s="8"/>
      <c r="AR82" s="8"/>
      <c r="AS82" s="8"/>
      <c r="AT82" s="8"/>
      <c r="AU82" s="8"/>
      <c r="AV82" s="10"/>
      <c r="AW82" s="10"/>
      <c r="AX82" s="10"/>
      <c r="AY82" s="4" t="str">
        <f t="shared" si="2"/>
        <v/>
      </c>
      <c r="AZ82" s="4" t="str">
        <f t="shared" si="2"/>
        <v/>
      </c>
      <c r="BA82" s="4" t="str">
        <f t="shared" si="2"/>
        <v/>
      </c>
      <c r="BB82" s="4" t="str">
        <f t="shared" si="2"/>
        <v/>
      </c>
      <c r="BC82" s="4" t="str">
        <f>IF(CD82="○",COUNTIF($AN$17:CD82,"○"),"")</f>
        <v/>
      </c>
      <c r="BD82" s="4" t="str">
        <f>IF(CE82="○",COUNTIF($AO$17:CE82,"○"),"")</f>
        <v/>
      </c>
      <c r="BE82" s="4" t="str">
        <f>IF(CF82="○",COUNTIF($AP$17:CF82,"○"),"")</f>
        <v/>
      </c>
      <c r="BF82" s="4" t="str">
        <f>IF(CK82="○",COUNTIF($AU$17:CK82,"○"),"")</f>
        <v/>
      </c>
      <c r="BG82" s="77"/>
      <c r="BH82" s="77"/>
      <c r="BI82" s="4" t="str">
        <f t="shared" si="3"/>
        <v/>
      </c>
      <c r="BJ82" s="4" t="str">
        <f t="shared" si="3"/>
        <v/>
      </c>
      <c r="BK82" s="4" t="str">
        <f t="shared" si="3"/>
        <v/>
      </c>
      <c r="BL82" s="4" t="str">
        <f t="shared" si="3"/>
        <v/>
      </c>
      <c r="BM82" s="4" t="str">
        <f>IF(CL82="○",COUNTIF($AN$17:CL82,"○"),"")</f>
        <v/>
      </c>
      <c r="BN82" s="4" t="str">
        <f>IF(CM82="○",COUNTIF($AO$17:CM82,"○"),"")</f>
        <v/>
      </c>
      <c r="BO82" s="4" t="str">
        <f>IF(CN82="○",COUNTIF($AP$17:CN82,"○"),"")</f>
        <v/>
      </c>
      <c r="BP82" s="4" t="str">
        <f>IF(DI82="○",COUNTIF($AU$17:DI82,"○"),"")</f>
        <v/>
      </c>
      <c r="BQ82" s="77"/>
      <c r="BR82" s="77"/>
      <c r="BS82" s="4"/>
      <c r="BT82" s="10"/>
      <c r="BU82" s="10"/>
      <c r="BV82" s="24"/>
      <c r="BW82" s="10"/>
      <c r="BX82" s="10"/>
      <c r="BY82" s="26"/>
      <c r="BZ82" s="4"/>
      <c r="CA82" s="4"/>
      <c r="CB82" s="10"/>
      <c r="CC82" s="10"/>
      <c r="CD82" s="10"/>
      <c r="CE82" s="24"/>
      <c r="CF82" s="10"/>
    </row>
    <row r="83" spans="1:84" ht="21.95" customHeight="1" thickTop="1" thickBot="1" x14ac:dyDescent="0.2">
      <c r="A83" s="4"/>
      <c r="B83" s="4"/>
      <c r="C83" s="4"/>
      <c r="D83" s="4"/>
      <c r="E83" s="45"/>
      <c r="F83" s="45"/>
      <c r="G83" s="45"/>
      <c r="H83" s="45"/>
      <c r="I83" s="77"/>
      <c r="J83" s="77"/>
      <c r="K83" s="4"/>
      <c r="L83" s="4"/>
      <c r="M83" s="4"/>
      <c r="N83" s="4"/>
      <c r="O83" s="46"/>
      <c r="P83" s="46"/>
      <c r="Q83" s="46"/>
      <c r="R83" s="46"/>
      <c r="S83" s="77"/>
      <c r="T83" s="77"/>
      <c r="U83" s="10"/>
      <c r="V83" s="50">
        <f t="shared" si="21"/>
        <v>27</v>
      </c>
      <c r="W83" s="120" t="str">
        <f>IF('申込一覧表（女子）'!$B$43=0,"",('申込一覧表（女子）'!$B$43))</f>
        <v/>
      </c>
      <c r="X83" s="48" t="str">
        <f t="shared" si="22"/>
        <v/>
      </c>
      <c r="Y83" s="49" t="str">
        <f t="shared" si="23"/>
        <v/>
      </c>
      <c r="Z83" s="49" t="str">
        <f t="shared" si="24"/>
        <v/>
      </c>
      <c r="AA83" s="171">
        <f t="shared" si="27"/>
        <v>0</v>
      </c>
      <c r="AB83" s="160" t="str">
        <f t="shared" si="25"/>
        <v/>
      </c>
      <c r="AC83" s="51" t="str">
        <f t="shared" si="26"/>
        <v/>
      </c>
      <c r="AD83" s="53"/>
      <c r="AE83" s="53"/>
      <c r="AF83" s="53"/>
      <c r="AG83" s="53"/>
      <c r="AH83" s="53"/>
      <c r="AI83" s="53"/>
      <c r="AJ83" s="166"/>
      <c r="AK83" s="53"/>
      <c r="AL83" s="166"/>
      <c r="AM83" s="53"/>
      <c r="AN83" s="8"/>
      <c r="AO83" s="8"/>
      <c r="AP83" s="8"/>
      <c r="AQ83" s="8"/>
      <c r="AR83" s="8"/>
      <c r="AS83" s="8"/>
      <c r="AT83" s="8"/>
      <c r="AU83" s="8"/>
      <c r="AV83" s="10"/>
      <c r="AW83" s="10"/>
      <c r="AX83" s="10"/>
      <c r="AY83" s="4" t="str">
        <f t="shared" si="2"/>
        <v/>
      </c>
      <c r="AZ83" s="4" t="str">
        <f t="shared" si="2"/>
        <v/>
      </c>
      <c r="BA83" s="4" t="str">
        <f t="shared" si="2"/>
        <v/>
      </c>
      <c r="BB83" s="4" t="str">
        <f t="shared" si="2"/>
        <v/>
      </c>
      <c r="BC83" s="4" t="str">
        <f>IF(CD83="○",COUNTIF($AN$17:CD83,"○"),"")</f>
        <v/>
      </c>
      <c r="BD83" s="4" t="str">
        <f>IF(CE83="○",COUNTIF($AO$17:CE83,"○"),"")</f>
        <v/>
      </c>
      <c r="BE83" s="4" t="str">
        <f>IF(CF83="○",COUNTIF($AP$17:CF83,"○"),"")</f>
        <v/>
      </c>
      <c r="BF83" s="4" t="str">
        <f>IF(CK83="○",COUNTIF($AU$17:CK83,"○"),"")</f>
        <v/>
      </c>
      <c r="BG83" s="77"/>
      <c r="BH83" s="77"/>
      <c r="BI83" s="4" t="str">
        <f t="shared" si="3"/>
        <v/>
      </c>
      <c r="BJ83" s="4" t="str">
        <f t="shared" si="3"/>
        <v/>
      </c>
      <c r="BK83" s="4" t="str">
        <f t="shared" si="3"/>
        <v/>
      </c>
      <c r="BL83" s="4" t="str">
        <f t="shared" si="3"/>
        <v/>
      </c>
      <c r="BM83" s="4" t="str">
        <f>IF(CL83="○",COUNTIF($AN$17:CL83,"○"),"")</f>
        <v/>
      </c>
      <c r="BN83" s="4" t="str">
        <f>IF(CM83="○",COUNTIF($AO$17:CM83,"○"),"")</f>
        <v/>
      </c>
      <c r="BO83" s="4" t="str">
        <f>IF(CN83="○",COUNTIF($AP$17:CN83,"○"),"")</f>
        <v/>
      </c>
      <c r="BP83" s="4" t="str">
        <f>IF(DI83="○",COUNTIF($AU$17:DI83,"○"),"")</f>
        <v/>
      </c>
      <c r="BQ83" s="77"/>
      <c r="BR83" s="77"/>
      <c r="BS83" s="4"/>
      <c r="BT83" s="10"/>
      <c r="BU83" s="10"/>
      <c r="BV83" s="10"/>
      <c r="BW83" s="10"/>
      <c r="BX83" s="10"/>
      <c r="BY83" s="26"/>
      <c r="BZ83" s="4"/>
      <c r="CA83" s="4"/>
      <c r="CB83" s="10"/>
      <c r="CC83" s="10"/>
      <c r="CD83" s="10"/>
      <c r="CE83" s="10"/>
      <c r="CF83" s="10"/>
    </row>
    <row r="84" spans="1:84" ht="21.95" customHeight="1" thickTop="1" thickBot="1" x14ac:dyDescent="0.2">
      <c r="A84" s="4"/>
      <c r="B84" s="4"/>
      <c r="C84" s="4"/>
      <c r="D84" s="4"/>
      <c r="E84" s="45"/>
      <c r="F84" s="45"/>
      <c r="G84" s="45"/>
      <c r="H84" s="45"/>
      <c r="I84" s="77"/>
      <c r="J84" s="77"/>
      <c r="K84" s="4"/>
      <c r="L84" s="4"/>
      <c r="M84" s="4"/>
      <c r="N84" s="4"/>
      <c r="O84" s="46"/>
      <c r="P84" s="46"/>
      <c r="Q84" s="46"/>
      <c r="R84" s="46"/>
      <c r="S84" s="77"/>
      <c r="T84" s="77"/>
      <c r="U84" s="10"/>
      <c r="V84" s="50">
        <f t="shared" si="21"/>
        <v>28</v>
      </c>
      <c r="W84" s="120" t="str">
        <f>IF('申込一覧表（女子）'!$B$44=0,"",('申込一覧表（女子）'!$B$44))</f>
        <v/>
      </c>
      <c r="X84" s="48" t="str">
        <f t="shared" si="22"/>
        <v/>
      </c>
      <c r="Y84" s="49" t="str">
        <f t="shared" si="23"/>
        <v/>
      </c>
      <c r="Z84" s="49" t="str">
        <f t="shared" si="24"/>
        <v/>
      </c>
      <c r="AA84" s="171">
        <f t="shared" si="27"/>
        <v>0</v>
      </c>
      <c r="AB84" s="160" t="str">
        <f t="shared" si="25"/>
        <v/>
      </c>
      <c r="AC84" s="51" t="str">
        <f t="shared" si="26"/>
        <v/>
      </c>
      <c r="AD84" s="53"/>
      <c r="AE84" s="53"/>
      <c r="AF84" s="53"/>
      <c r="AG84" s="53"/>
      <c r="AH84" s="53"/>
      <c r="AI84" s="53"/>
      <c r="AJ84" s="166"/>
      <c r="AK84" s="53"/>
      <c r="AL84" s="166"/>
      <c r="AM84" s="53"/>
      <c r="AN84" s="8"/>
      <c r="AO84" s="8"/>
      <c r="AP84" s="8"/>
      <c r="AQ84" s="8"/>
      <c r="AR84" s="8"/>
      <c r="AS84" s="8"/>
      <c r="AT84" s="8"/>
      <c r="AU84" s="8"/>
      <c r="AV84" s="10"/>
      <c r="AW84" s="10"/>
      <c r="AX84" s="10"/>
      <c r="AY84" s="4" t="str">
        <f t="shared" si="2"/>
        <v/>
      </c>
      <c r="AZ84" s="4" t="str">
        <f t="shared" si="2"/>
        <v/>
      </c>
      <c r="BA84" s="4" t="str">
        <f t="shared" si="2"/>
        <v/>
      </c>
      <c r="BB84" s="4" t="str">
        <f t="shared" si="2"/>
        <v/>
      </c>
      <c r="BC84" s="4" t="str">
        <f>IF(CD84="○",COUNTIF($AN$17:CD84,"○"),"")</f>
        <v/>
      </c>
      <c r="BD84" s="4" t="str">
        <f>IF(CE84="○",COUNTIF($AO$17:CE84,"○"),"")</f>
        <v/>
      </c>
      <c r="BE84" s="4" t="str">
        <f>IF(CF84="○",COUNTIF($AP$17:CF84,"○"),"")</f>
        <v/>
      </c>
      <c r="BF84" s="4" t="str">
        <f>IF(CK84="○",COUNTIF($AU$17:CK84,"○"),"")</f>
        <v/>
      </c>
      <c r="BG84" s="77"/>
      <c r="BH84" s="77"/>
      <c r="BI84" s="4" t="str">
        <f t="shared" si="3"/>
        <v/>
      </c>
      <c r="BJ84" s="4" t="str">
        <f t="shared" si="3"/>
        <v/>
      </c>
      <c r="BK84" s="4" t="str">
        <f t="shared" si="3"/>
        <v/>
      </c>
      <c r="BL84" s="4" t="str">
        <f t="shared" si="3"/>
        <v/>
      </c>
      <c r="BM84" s="4" t="str">
        <f>IF(CL84="○",COUNTIF($AN$17:CL84,"○"),"")</f>
        <v/>
      </c>
      <c r="BN84" s="4" t="str">
        <f>IF(CM84="○",COUNTIF($AO$17:CM84,"○"),"")</f>
        <v/>
      </c>
      <c r="BO84" s="4" t="str">
        <f>IF(CN84="○",COUNTIF($AP$17:CN84,"○"),"")</f>
        <v/>
      </c>
      <c r="BP84" s="4" t="str">
        <f>IF(DI84="○",COUNTIF($AU$17:DI84,"○"),"")</f>
        <v/>
      </c>
      <c r="BQ84" s="77"/>
      <c r="BR84" s="77"/>
      <c r="BS84" s="4"/>
      <c r="BT84" s="10"/>
      <c r="BU84" s="10"/>
      <c r="BV84" s="10"/>
      <c r="BW84" s="10"/>
      <c r="BX84" s="10"/>
      <c r="BY84" s="26"/>
      <c r="BZ84" s="4"/>
      <c r="CA84" s="4"/>
      <c r="CB84" s="10"/>
      <c r="CC84" s="10"/>
      <c r="CD84" s="10"/>
      <c r="CE84" s="10"/>
      <c r="CF84" s="10"/>
    </row>
    <row r="85" spans="1:84" ht="21.95" customHeight="1" thickTop="1" thickBot="1" x14ac:dyDescent="0.2">
      <c r="A85" s="4"/>
      <c r="B85" s="4"/>
      <c r="C85" s="4"/>
      <c r="D85" s="4"/>
      <c r="E85" s="45"/>
      <c r="F85" s="45"/>
      <c r="G85" s="45"/>
      <c r="H85" s="45"/>
      <c r="I85" s="77"/>
      <c r="J85" s="77"/>
      <c r="K85" s="4"/>
      <c r="L85" s="4"/>
      <c r="M85" s="4"/>
      <c r="N85" s="4"/>
      <c r="O85" s="46"/>
      <c r="P85" s="46"/>
      <c r="Q85" s="46"/>
      <c r="R85" s="46"/>
      <c r="S85" s="77"/>
      <c r="T85" s="77"/>
      <c r="U85" s="10"/>
      <c r="V85" s="50">
        <f t="shared" si="21"/>
        <v>29</v>
      </c>
      <c r="W85" s="120" t="str">
        <f>IF('申込一覧表（女子）'!$B$45=0,"",('申込一覧表（女子）'!$B$45))</f>
        <v/>
      </c>
      <c r="X85" s="48" t="str">
        <f t="shared" si="22"/>
        <v/>
      </c>
      <c r="Y85" s="49" t="str">
        <f t="shared" si="23"/>
        <v/>
      </c>
      <c r="Z85" s="49" t="str">
        <f t="shared" si="24"/>
        <v/>
      </c>
      <c r="AA85" s="171">
        <f t="shared" si="27"/>
        <v>0</v>
      </c>
      <c r="AB85" s="160" t="str">
        <f t="shared" si="25"/>
        <v/>
      </c>
      <c r="AC85" s="51" t="str">
        <f t="shared" si="26"/>
        <v/>
      </c>
      <c r="AD85" s="53"/>
      <c r="AE85" s="53"/>
      <c r="AF85" s="53"/>
      <c r="AG85" s="53"/>
      <c r="AH85" s="53"/>
      <c r="AI85" s="53"/>
      <c r="AJ85" s="166"/>
      <c r="AK85" s="53"/>
      <c r="AL85" s="166"/>
      <c r="AM85" s="53"/>
      <c r="AN85" s="8"/>
      <c r="AO85" s="8"/>
      <c r="AP85" s="8"/>
      <c r="AQ85" s="8"/>
      <c r="AR85" s="8"/>
      <c r="AS85" s="8"/>
      <c r="AT85" s="8"/>
      <c r="AU85" s="8"/>
      <c r="AV85" s="10"/>
      <c r="AW85" s="10"/>
      <c r="AX85" s="10"/>
      <c r="AY85" s="4" t="str">
        <f t="shared" si="2"/>
        <v/>
      </c>
      <c r="AZ85" s="4" t="str">
        <f t="shared" si="2"/>
        <v/>
      </c>
      <c r="BA85" s="4" t="str">
        <f t="shared" si="2"/>
        <v/>
      </c>
      <c r="BB85" s="4" t="str">
        <f t="shared" ref="BB85:BB158" si="28">BF85</f>
        <v/>
      </c>
      <c r="BC85" s="4" t="str">
        <f>IF(CD85="○",COUNTIF($AN$17:CD85,"○"),"")</f>
        <v/>
      </c>
      <c r="BD85" s="4" t="str">
        <f>IF(CE85="○",COUNTIF($AO$17:CE85,"○"),"")</f>
        <v/>
      </c>
      <c r="BE85" s="4" t="str">
        <f>IF(CF85="○",COUNTIF($AP$17:CF85,"○"),"")</f>
        <v/>
      </c>
      <c r="BF85" s="4" t="str">
        <f>IF(CK85="○",COUNTIF($AU$17:CK85,"○"),"")</f>
        <v/>
      </c>
      <c r="BG85" s="77"/>
      <c r="BH85" s="77"/>
      <c r="BI85" s="4" t="str">
        <f t="shared" si="3"/>
        <v/>
      </c>
      <c r="BJ85" s="4" t="str">
        <f t="shared" si="3"/>
        <v/>
      </c>
      <c r="BK85" s="4" t="str">
        <f t="shared" si="3"/>
        <v/>
      </c>
      <c r="BL85" s="4" t="str">
        <f t="shared" ref="BL85:BL158" si="29">BP85</f>
        <v/>
      </c>
      <c r="BM85" s="4" t="str">
        <f>IF(CL85="○",COUNTIF($AN$17:CL85,"○"),"")</f>
        <v/>
      </c>
      <c r="BN85" s="4" t="str">
        <f>IF(CM85="○",COUNTIF($AO$17:CM85,"○"),"")</f>
        <v/>
      </c>
      <c r="BO85" s="4" t="str">
        <f>IF(CN85="○",COUNTIF($AP$17:CN85,"○"),"")</f>
        <v/>
      </c>
      <c r="BP85" s="4" t="str">
        <f>IF(DI85="○",COUNTIF($AU$17:DI85,"○"),"")</f>
        <v/>
      </c>
      <c r="BQ85" s="77"/>
      <c r="BR85" s="77"/>
      <c r="BS85" s="4"/>
      <c r="BT85" s="10"/>
      <c r="BU85" s="10"/>
      <c r="BV85" s="10"/>
      <c r="BW85" s="10"/>
      <c r="BX85" s="10"/>
      <c r="BY85" s="26"/>
      <c r="BZ85" s="4"/>
      <c r="CA85" s="4"/>
      <c r="CB85" s="10"/>
      <c r="CC85" s="10"/>
      <c r="CD85" s="10"/>
      <c r="CE85" s="10"/>
      <c r="CF85" s="10"/>
    </row>
    <row r="86" spans="1:84" ht="21.95" customHeight="1" thickTop="1" thickBot="1" x14ac:dyDescent="0.2">
      <c r="A86" s="4"/>
      <c r="B86" s="4"/>
      <c r="C86" s="4"/>
      <c r="D86" s="4"/>
      <c r="E86" s="45"/>
      <c r="F86" s="45"/>
      <c r="G86" s="45"/>
      <c r="H86" s="45"/>
      <c r="I86" s="77"/>
      <c r="J86" s="77"/>
      <c r="K86" s="4"/>
      <c r="L86" s="4"/>
      <c r="M86" s="4"/>
      <c r="N86" s="4"/>
      <c r="O86" s="46"/>
      <c r="P86" s="46"/>
      <c r="Q86" s="46"/>
      <c r="R86" s="46"/>
      <c r="S86" s="77"/>
      <c r="T86" s="77"/>
      <c r="U86" s="10"/>
      <c r="V86" s="50">
        <f t="shared" si="21"/>
        <v>30</v>
      </c>
      <c r="W86" s="120" t="str">
        <f>IF('申込一覧表（女子）'!$B$46=0,"",('申込一覧表（女子）'!$B$46))</f>
        <v/>
      </c>
      <c r="X86" s="48" t="str">
        <f t="shared" si="22"/>
        <v/>
      </c>
      <c r="Y86" s="49" t="str">
        <f t="shared" si="23"/>
        <v/>
      </c>
      <c r="Z86" s="49" t="str">
        <f t="shared" si="24"/>
        <v/>
      </c>
      <c r="AA86" s="171">
        <f t="shared" si="27"/>
        <v>0</v>
      </c>
      <c r="AB86" s="160" t="str">
        <f t="shared" si="25"/>
        <v/>
      </c>
      <c r="AC86" s="51" t="str">
        <f t="shared" si="26"/>
        <v/>
      </c>
      <c r="AD86" s="53"/>
      <c r="AE86" s="53"/>
      <c r="AF86" s="53"/>
      <c r="AG86" s="53"/>
      <c r="AH86" s="53"/>
      <c r="AI86" s="53"/>
      <c r="AJ86" s="166"/>
      <c r="AK86" s="53"/>
      <c r="AL86" s="166"/>
      <c r="AM86" s="53"/>
      <c r="AN86" s="8"/>
      <c r="AO86" s="8"/>
      <c r="AP86" s="8"/>
      <c r="AQ86" s="8"/>
      <c r="AR86" s="8"/>
      <c r="AS86" s="8"/>
      <c r="AT86" s="8"/>
      <c r="AU86" s="8"/>
      <c r="AV86" s="10"/>
      <c r="AW86" s="10"/>
      <c r="AX86" s="10"/>
      <c r="AY86" s="4" t="str">
        <f t="shared" ref="AY86:BB136" si="30">BC86</f>
        <v/>
      </c>
      <c r="AZ86" s="4" t="str">
        <f t="shared" si="30"/>
        <v/>
      </c>
      <c r="BA86" s="4" t="str">
        <f t="shared" si="30"/>
        <v/>
      </c>
      <c r="BB86" s="4" t="str">
        <f t="shared" si="28"/>
        <v/>
      </c>
      <c r="BC86" s="4" t="str">
        <f>IF(CD86="○",COUNTIF($AN$17:CD86,"○"),"")</f>
        <v/>
      </c>
      <c r="BD86" s="4" t="str">
        <f>IF(CE86="○",COUNTIF($AO$17:CE86,"○"),"")</f>
        <v/>
      </c>
      <c r="BE86" s="4" t="str">
        <f>IF(CF86="○",COUNTIF($AP$17:CF86,"○"),"")</f>
        <v/>
      </c>
      <c r="BF86" s="4" t="str">
        <f>IF(CK86="○",COUNTIF($AU$17:CK86,"○"),"")</f>
        <v/>
      </c>
      <c r="BG86" s="77"/>
      <c r="BH86" s="77"/>
      <c r="BI86" s="4" t="str">
        <f t="shared" ref="BI86:BL136" si="31">BM86</f>
        <v/>
      </c>
      <c r="BJ86" s="4" t="str">
        <f t="shared" si="31"/>
        <v/>
      </c>
      <c r="BK86" s="4" t="str">
        <f t="shared" si="31"/>
        <v/>
      </c>
      <c r="BL86" s="4" t="str">
        <f t="shared" si="29"/>
        <v/>
      </c>
      <c r="BM86" s="4" t="str">
        <f>IF(CL86="○",COUNTIF($AN$17:CL86,"○"),"")</f>
        <v/>
      </c>
      <c r="BN86" s="4" t="str">
        <f>IF(CM86="○",COUNTIF($AO$17:CM86,"○"),"")</f>
        <v/>
      </c>
      <c r="BO86" s="4" t="str">
        <f>IF(CN86="○",COUNTIF($AP$17:CN86,"○"),"")</f>
        <v/>
      </c>
      <c r="BP86" s="4" t="str">
        <f>IF(DI86="○",COUNTIF($AU$17:DI86,"○"),"")</f>
        <v/>
      </c>
      <c r="BQ86" s="77"/>
      <c r="BR86" s="77"/>
      <c r="BS86" s="4"/>
      <c r="BT86" s="10"/>
      <c r="BU86" s="10"/>
      <c r="BV86" s="24"/>
      <c r="BW86" s="10"/>
      <c r="BX86" s="10"/>
      <c r="BY86" s="26"/>
      <c r="BZ86" s="4"/>
      <c r="CA86" s="4"/>
      <c r="CB86" s="10"/>
      <c r="CC86" s="10"/>
      <c r="CD86" s="10"/>
      <c r="CE86" s="24"/>
      <c r="CF86" s="10"/>
    </row>
    <row r="87" spans="1:84" ht="21.95" customHeight="1" thickTop="1" thickBot="1" x14ac:dyDescent="0.2">
      <c r="A87" s="4"/>
      <c r="B87" s="4"/>
      <c r="C87" s="4"/>
      <c r="D87" s="4"/>
      <c r="E87" s="45"/>
      <c r="F87" s="45"/>
      <c r="G87" s="45"/>
      <c r="H87" s="45"/>
      <c r="I87" s="77"/>
      <c r="J87" s="77"/>
      <c r="K87" s="4"/>
      <c r="L87" s="4"/>
      <c r="M87" s="4"/>
      <c r="N87" s="4"/>
      <c r="O87" s="46"/>
      <c r="P87" s="46"/>
      <c r="Q87" s="46"/>
      <c r="R87" s="46"/>
      <c r="S87" s="77"/>
      <c r="T87" s="77"/>
      <c r="U87" s="10"/>
      <c r="V87" s="50">
        <f t="shared" si="21"/>
        <v>31</v>
      </c>
      <c r="W87" s="120" t="str">
        <f>IF('申込一覧表（女子）'!$B$47=0,"",('申込一覧表（女子）'!$B$47))</f>
        <v/>
      </c>
      <c r="X87" s="48" t="str">
        <f t="shared" si="22"/>
        <v/>
      </c>
      <c r="Y87" s="49" t="str">
        <f t="shared" si="23"/>
        <v/>
      </c>
      <c r="Z87" s="49" t="str">
        <f t="shared" si="24"/>
        <v/>
      </c>
      <c r="AA87" s="171">
        <f t="shared" si="27"/>
        <v>0</v>
      </c>
      <c r="AB87" s="160" t="str">
        <f t="shared" si="25"/>
        <v/>
      </c>
      <c r="AC87" s="51" t="str">
        <f t="shared" si="26"/>
        <v/>
      </c>
      <c r="AD87" s="53"/>
      <c r="AE87" s="53"/>
      <c r="AF87" s="53"/>
      <c r="AG87" s="53"/>
      <c r="AH87" s="53"/>
      <c r="AI87" s="53"/>
      <c r="AJ87" s="166"/>
      <c r="AK87" s="53"/>
      <c r="AL87" s="166"/>
      <c r="AM87" s="53"/>
      <c r="AN87" s="8"/>
      <c r="AO87" s="8"/>
      <c r="AP87" s="8"/>
      <c r="AQ87" s="8"/>
      <c r="AR87" s="8"/>
      <c r="AS87" s="8"/>
      <c r="AT87" s="8"/>
      <c r="AU87" s="8"/>
      <c r="AV87" s="10"/>
      <c r="AW87" s="10"/>
      <c r="AX87" s="10"/>
      <c r="AY87" s="4" t="str">
        <f t="shared" si="30"/>
        <v/>
      </c>
      <c r="AZ87" s="4" t="str">
        <f t="shared" si="30"/>
        <v/>
      </c>
      <c r="BA87" s="4" t="str">
        <f t="shared" si="30"/>
        <v/>
      </c>
      <c r="BB87" s="4" t="str">
        <f t="shared" si="28"/>
        <v/>
      </c>
      <c r="BC87" s="4" t="str">
        <f>IF(CD87="○",COUNTIF($AN$17:CD87,"○"),"")</f>
        <v/>
      </c>
      <c r="BD87" s="4" t="str">
        <f>IF(CE87="○",COUNTIF($AO$17:CE87,"○"),"")</f>
        <v/>
      </c>
      <c r="BE87" s="4" t="str">
        <f>IF(CF87="○",COUNTIF($AP$17:CF87,"○"),"")</f>
        <v/>
      </c>
      <c r="BF87" s="4" t="str">
        <f>IF(CK87="○",COUNTIF($AU$17:CK87,"○"),"")</f>
        <v/>
      </c>
      <c r="BG87" s="77"/>
      <c r="BH87" s="77"/>
      <c r="BI87" s="4" t="str">
        <f t="shared" si="31"/>
        <v/>
      </c>
      <c r="BJ87" s="4" t="str">
        <f t="shared" si="31"/>
        <v/>
      </c>
      <c r="BK87" s="4" t="str">
        <f t="shared" si="31"/>
        <v/>
      </c>
      <c r="BL87" s="4" t="str">
        <f t="shared" si="29"/>
        <v/>
      </c>
      <c r="BM87" s="4" t="str">
        <f>IF(CL87="○",COUNTIF($AN$17:CL87,"○"),"")</f>
        <v/>
      </c>
      <c r="BN87" s="4" t="str">
        <f>IF(CM87="○",COUNTIF($AO$17:CM87,"○"),"")</f>
        <v/>
      </c>
      <c r="BO87" s="4" t="str">
        <f>IF(CN87="○",COUNTIF($AP$17:CN87,"○"),"")</f>
        <v/>
      </c>
      <c r="BP87" s="4" t="str">
        <f>IF(DI87="○",COUNTIF($AU$17:DI87,"○"),"")</f>
        <v/>
      </c>
      <c r="BQ87" s="77"/>
      <c r="BR87" s="77"/>
      <c r="BS87" s="4"/>
      <c r="BT87" s="10"/>
      <c r="BU87" s="10"/>
      <c r="BV87" s="10"/>
      <c r="BW87" s="10"/>
      <c r="BX87" s="10"/>
      <c r="BY87" s="26"/>
      <c r="BZ87" s="4"/>
      <c r="CA87" s="4"/>
      <c r="CB87" s="10"/>
      <c r="CC87" s="10"/>
      <c r="CD87" s="10"/>
      <c r="CE87" s="10"/>
      <c r="CF87" s="10"/>
    </row>
    <row r="88" spans="1:84" ht="21.95" customHeight="1" thickTop="1" thickBot="1" x14ac:dyDescent="0.2">
      <c r="A88" s="4"/>
      <c r="B88" s="4"/>
      <c r="C88" s="4"/>
      <c r="D88" s="4"/>
      <c r="E88" s="45"/>
      <c r="F88" s="45"/>
      <c r="G88" s="45"/>
      <c r="H88" s="45"/>
      <c r="I88" s="77"/>
      <c r="J88" s="77"/>
      <c r="K88" s="4"/>
      <c r="L88" s="4"/>
      <c r="M88" s="4"/>
      <c r="N88" s="4"/>
      <c r="O88" s="46"/>
      <c r="P88" s="46"/>
      <c r="Q88" s="46"/>
      <c r="R88" s="46"/>
      <c r="S88" s="77"/>
      <c r="T88" s="77"/>
      <c r="U88" s="10"/>
      <c r="V88" s="50">
        <f t="shared" si="21"/>
        <v>32</v>
      </c>
      <c r="W88" s="120" t="str">
        <f>IF('申込一覧表（女子）'!$B$48=0,"",('申込一覧表（女子）'!$B$48))</f>
        <v/>
      </c>
      <c r="X88" s="48" t="str">
        <f t="shared" si="22"/>
        <v/>
      </c>
      <c r="Y88" s="49" t="str">
        <f t="shared" si="23"/>
        <v/>
      </c>
      <c r="Z88" s="49" t="str">
        <f t="shared" si="24"/>
        <v/>
      </c>
      <c r="AA88" s="171">
        <f t="shared" si="27"/>
        <v>0</v>
      </c>
      <c r="AB88" s="160" t="str">
        <f t="shared" si="25"/>
        <v/>
      </c>
      <c r="AC88" s="51" t="str">
        <f t="shared" si="26"/>
        <v/>
      </c>
      <c r="AD88" s="53"/>
      <c r="AE88" s="53"/>
      <c r="AF88" s="53"/>
      <c r="AG88" s="53"/>
      <c r="AH88" s="53"/>
      <c r="AI88" s="53"/>
      <c r="AJ88" s="166"/>
      <c r="AK88" s="53"/>
      <c r="AL88" s="166"/>
      <c r="AM88" s="53"/>
      <c r="AN88" s="8"/>
      <c r="AO88" s="8"/>
      <c r="AP88" s="8"/>
      <c r="AQ88" s="8"/>
      <c r="AR88" s="8"/>
      <c r="AS88" s="8"/>
      <c r="AT88" s="8"/>
      <c r="AU88" s="8"/>
      <c r="AV88" s="10"/>
      <c r="AW88" s="10"/>
      <c r="AX88" s="10"/>
      <c r="AY88" s="4" t="str">
        <f t="shared" si="30"/>
        <v/>
      </c>
      <c r="AZ88" s="4" t="str">
        <f t="shared" si="30"/>
        <v/>
      </c>
      <c r="BA88" s="4" t="str">
        <f t="shared" si="30"/>
        <v/>
      </c>
      <c r="BB88" s="4" t="str">
        <f t="shared" si="28"/>
        <v/>
      </c>
      <c r="BC88" s="4" t="str">
        <f>IF(CD88="○",COUNTIF($AN$17:CD88,"○"),"")</f>
        <v/>
      </c>
      <c r="BD88" s="4" t="str">
        <f>IF(CE88="○",COUNTIF($AO$17:CE88,"○"),"")</f>
        <v/>
      </c>
      <c r="BE88" s="4" t="str">
        <f>IF(CF88="○",COUNTIF($AP$17:CF88,"○"),"")</f>
        <v/>
      </c>
      <c r="BF88" s="4" t="str">
        <f>IF(CK88="○",COUNTIF($AU$17:CK88,"○"),"")</f>
        <v/>
      </c>
      <c r="BG88" s="77"/>
      <c r="BH88" s="77"/>
      <c r="BI88" s="4" t="str">
        <f t="shared" si="31"/>
        <v/>
      </c>
      <c r="BJ88" s="4" t="str">
        <f t="shared" si="31"/>
        <v/>
      </c>
      <c r="BK88" s="4" t="str">
        <f t="shared" si="31"/>
        <v/>
      </c>
      <c r="BL88" s="4" t="str">
        <f t="shared" si="29"/>
        <v/>
      </c>
      <c r="BM88" s="4" t="str">
        <f>IF(CL88="○",COUNTIF($AN$17:CL88,"○"),"")</f>
        <v/>
      </c>
      <c r="BN88" s="4" t="str">
        <f>IF(CM88="○",COUNTIF($AO$17:CM88,"○"),"")</f>
        <v/>
      </c>
      <c r="BO88" s="4" t="str">
        <f>IF(CN88="○",COUNTIF($AP$17:CN88,"○"),"")</f>
        <v/>
      </c>
      <c r="BP88" s="4" t="str">
        <f>IF(DI88="○",COUNTIF($AU$17:DI88,"○"),"")</f>
        <v/>
      </c>
      <c r="BQ88" s="77"/>
      <c r="BR88" s="77"/>
      <c r="BS88" s="4"/>
      <c r="BT88" s="10"/>
      <c r="BU88" s="10"/>
      <c r="BV88" s="10"/>
      <c r="BW88" s="10"/>
      <c r="BX88" s="10"/>
      <c r="BY88" s="26"/>
      <c r="BZ88" s="4"/>
      <c r="CA88" s="4"/>
      <c r="CB88" s="10"/>
      <c r="CC88" s="10"/>
      <c r="CD88" s="10"/>
      <c r="CE88" s="10"/>
      <c r="CF88" s="10"/>
    </row>
    <row r="89" spans="1:84" ht="21.95" customHeight="1" thickTop="1" thickBot="1" x14ac:dyDescent="0.2">
      <c r="A89" s="4"/>
      <c r="B89" s="4"/>
      <c r="C89" s="4"/>
      <c r="D89" s="4"/>
      <c r="E89" s="45"/>
      <c r="F89" s="45"/>
      <c r="G89" s="45"/>
      <c r="H89" s="45"/>
      <c r="I89" s="77"/>
      <c r="J89" s="77"/>
      <c r="K89" s="4"/>
      <c r="L89" s="4"/>
      <c r="M89" s="4"/>
      <c r="N89" s="4"/>
      <c r="O89" s="46"/>
      <c r="P89" s="46"/>
      <c r="Q89" s="46"/>
      <c r="R89" s="46"/>
      <c r="S89" s="77"/>
      <c r="T89" s="77"/>
      <c r="U89" s="10"/>
      <c r="V89" s="50">
        <f t="shared" si="21"/>
        <v>33</v>
      </c>
      <c r="W89" s="120" t="str">
        <f>IF('申込一覧表（女子）'!$B$49=0,"",('申込一覧表（女子）'!$B$49))</f>
        <v/>
      </c>
      <c r="X89" s="48" t="str">
        <f t="shared" si="22"/>
        <v/>
      </c>
      <c r="Y89" s="49" t="str">
        <f t="shared" si="23"/>
        <v/>
      </c>
      <c r="Z89" s="49" t="str">
        <f t="shared" si="24"/>
        <v/>
      </c>
      <c r="AA89" s="171">
        <f t="shared" si="27"/>
        <v>0</v>
      </c>
      <c r="AB89" s="160" t="str">
        <f t="shared" si="25"/>
        <v/>
      </c>
      <c r="AC89" s="51" t="str">
        <f t="shared" si="26"/>
        <v/>
      </c>
      <c r="AD89" s="53"/>
      <c r="AE89" s="53"/>
      <c r="AF89" s="53"/>
      <c r="AG89" s="53"/>
      <c r="AH89" s="53"/>
      <c r="AI89" s="53"/>
      <c r="AJ89" s="166"/>
      <c r="AK89" s="53"/>
      <c r="AL89" s="166"/>
      <c r="AM89" s="53"/>
      <c r="AN89" s="8"/>
      <c r="AO89" s="8"/>
      <c r="AP89" s="8"/>
      <c r="AQ89" s="8"/>
      <c r="AR89" s="8"/>
      <c r="AS89" s="8"/>
      <c r="AT89" s="8"/>
      <c r="AU89" s="8"/>
      <c r="AV89" s="10"/>
      <c r="AW89" s="10"/>
      <c r="AX89" s="10"/>
      <c r="AY89" s="4" t="str">
        <f t="shared" si="30"/>
        <v/>
      </c>
      <c r="AZ89" s="4" t="str">
        <f t="shared" si="30"/>
        <v/>
      </c>
      <c r="BA89" s="4" t="str">
        <f t="shared" si="30"/>
        <v/>
      </c>
      <c r="BB89" s="4" t="str">
        <f t="shared" si="30"/>
        <v/>
      </c>
      <c r="BC89" s="4" t="str">
        <f>IF(CD89="○",COUNTIF($AN$17:CD89,"○"),"")</f>
        <v/>
      </c>
      <c r="BD89" s="4" t="str">
        <f>IF(CE89="○",COUNTIF($AO$17:CE89,"○"),"")</f>
        <v/>
      </c>
      <c r="BE89" s="4" t="str">
        <f>IF(CF89="○",COUNTIF($AP$17:CF89,"○"),"")</f>
        <v/>
      </c>
      <c r="BF89" s="4" t="str">
        <f>IF(CK89="○",COUNTIF($AU$17:CK89,"○"),"")</f>
        <v/>
      </c>
      <c r="BG89" s="77"/>
      <c r="BH89" s="77"/>
      <c r="BI89" s="4" t="str">
        <f t="shared" si="31"/>
        <v/>
      </c>
      <c r="BJ89" s="4" t="str">
        <f t="shared" si="31"/>
        <v/>
      </c>
      <c r="BK89" s="4" t="str">
        <f t="shared" si="31"/>
        <v/>
      </c>
      <c r="BL89" s="4" t="str">
        <f t="shared" si="31"/>
        <v/>
      </c>
      <c r="BM89" s="4" t="str">
        <f>IF(CL89="○",COUNTIF($AN$17:CL89,"○"),"")</f>
        <v/>
      </c>
      <c r="BN89" s="4" t="str">
        <f>IF(CM89="○",COUNTIF($AO$17:CM89,"○"),"")</f>
        <v/>
      </c>
      <c r="BO89" s="4" t="str">
        <f>IF(CN89="○",COUNTIF($AP$17:CN89,"○"),"")</f>
        <v/>
      </c>
      <c r="BP89" s="4" t="str">
        <f>IF(DI89="○",COUNTIF($AU$17:DI89,"○"),"")</f>
        <v/>
      </c>
      <c r="BQ89" s="77"/>
      <c r="BR89" s="77"/>
      <c r="BS89" s="4"/>
      <c r="BT89" s="10"/>
      <c r="BU89" s="10"/>
      <c r="BV89" s="10"/>
      <c r="BW89" s="10"/>
      <c r="BX89" s="10"/>
      <c r="BY89" s="26"/>
      <c r="BZ89" s="4"/>
      <c r="CA89" s="4"/>
      <c r="CB89" s="10"/>
      <c r="CC89" s="10"/>
      <c r="CD89" s="10"/>
      <c r="CE89" s="10"/>
      <c r="CF89" s="10"/>
    </row>
    <row r="90" spans="1:84" ht="21.95" customHeight="1" thickTop="1" thickBot="1" x14ac:dyDescent="0.2">
      <c r="A90" s="4"/>
      <c r="B90" s="4"/>
      <c r="C90" s="4"/>
      <c r="D90" s="4"/>
      <c r="E90" s="45"/>
      <c r="F90" s="45"/>
      <c r="G90" s="45"/>
      <c r="H90" s="45"/>
      <c r="I90" s="77"/>
      <c r="J90" s="77"/>
      <c r="K90" s="4"/>
      <c r="L90" s="4"/>
      <c r="M90" s="4"/>
      <c r="N90" s="4"/>
      <c r="O90" s="46"/>
      <c r="P90" s="46"/>
      <c r="Q90" s="46"/>
      <c r="R90" s="46"/>
      <c r="S90" s="77"/>
      <c r="T90" s="77"/>
      <c r="U90" s="10"/>
      <c r="V90" s="50">
        <f t="shared" si="21"/>
        <v>34</v>
      </c>
      <c r="W90" s="120" t="str">
        <f>IF('申込一覧表（女子）'!$B$50=0,"",('申込一覧表（女子）'!$B$50))</f>
        <v/>
      </c>
      <c r="X90" s="48" t="str">
        <f t="shared" si="22"/>
        <v/>
      </c>
      <c r="Y90" s="49" t="str">
        <f t="shared" si="23"/>
        <v/>
      </c>
      <c r="Z90" s="49" t="str">
        <f t="shared" si="24"/>
        <v/>
      </c>
      <c r="AA90" s="171">
        <f t="shared" si="27"/>
        <v>0</v>
      </c>
      <c r="AB90" s="160" t="str">
        <f t="shared" si="25"/>
        <v/>
      </c>
      <c r="AC90" s="51" t="str">
        <f t="shared" si="26"/>
        <v/>
      </c>
      <c r="AD90" s="53"/>
      <c r="AE90" s="53"/>
      <c r="AF90" s="53"/>
      <c r="AG90" s="53"/>
      <c r="AH90" s="53"/>
      <c r="AI90" s="53"/>
      <c r="AJ90" s="166"/>
      <c r="AK90" s="53"/>
      <c r="AL90" s="166"/>
      <c r="AM90" s="53"/>
      <c r="AN90" s="8"/>
      <c r="AO90" s="8"/>
      <c r="AP90" s="8"/>
      <c r="AQ90" s="8"/>
      <c r="AR90" s="8"/>
      <c r="AS90" s="8"/>
      <c r="AT90" s="8"/>
      <c r="AU90" s="8"/>
      <c r="AV90" s="10"/>
      <c r="AW90" s="10"/>
      <c r="AX90" s="10"/>
      <c r="AY90" s="4" t="str">
        <f t="shared" si="30"/>
        <v/>
      </c>
      <c r="AZ90" s="4" t="str">
        <f t="shared" si="30"/>
        <v/>
      </c>
      <c r="BA90" s="4" t="str">
        <f t="shared" si="30"/>
        <v/>
      </c>
      <c r="BB90" s="4" t="str">
        <f t="shared" si="30"/>
        <v/>
      </c>
      <c r="BC90" s="4" t="str">
        <f>IF(CD90="○",COUNTIF($AN$17:CD90,"○"),"")</f>
        <v/>
      </c>
      <c r="BD90" s="4" t="str">
        <f>IF(CE90="○",COUNTIF($AO$17:CE90,"○"),"")</f>
        <v/>
      </c>
      <c r="BE90" s="4" t="str">
        <f>IF(CF90="○",COUNTIF($AP$17:CF90,"○"),"")</f>
        <v/>
      </c>
      <c r="BF90" s="4" t="str">
        <f>IF(CK90="○",COUNTIF($AU$17:CK90,"○"),"")</f>
        <v/>
      </c>
      <c r="BG90" s="77"/>
      <c r="BH90" s="77"/>
      <c r="BI90" s="4" t="str">
        <f t="shared" si="31"/>
        <v/>
      </c>
      <c r="BJ90" s="4" t="str">
        <f t="shared" si="31"/>
        <v/>
      </c>
      <c r="BK90" s="4" t="str">
        <f t="shared" si="31"/>
        <v/>
      </c>
      <c r="BL90" s="4" t="str">
        <f t="shared" si="31"/>
        <v/>
      </c>
      <c r="BM90" s="4" t="str">
        <f>IF(CL90="○",COUNTIF($AN$17:CL90,"○"),"")</f>
        <v/>
      </c>
      <c r="BN90" s="4" t="str">
        <f>IF(CM90="○",COUNTIF($AO$17:CM90,"○"),"")</f>
        <v/>
      </c>
      <c r="BO90" s="4" t="str">
        <f>IF(CN90="○",COUNTIF($AP$17:CN90,"○"),"")</f>
        <v/>
      </c>
      <c r="BP90" s="4" t="str">
        <f>IF(DI90="○",COUNTIF($AU$17:DI90,"○"),"")</f>
        <v/>
      </c>
      <c r="BQ90" s="77"/>
      <c r="BR90" s="77"/>
      <c r="BS90" s="4"/>
      <c r="BT90" s="10"/>
      <c r="BU90" s="10"/>
      <c r="BV90" s="10"/>
      <c r="BW90" s="10"/>
      <c r="BX90" s="10"/>
      <c r="BY90" s="26"/>
      <c r="BZ90" s="4"/>
      <c r="CA90" s="4"/>
      <c r="CB90" s="10"/>
      <c r="CC90" s="10"/>
      <c r="CD90" s="10"/>
      <c r="CE90" s="10"/>
      <c r="CF90" s="10"/>
    </row>
    <row r="91" spans="1:84" ht="21.95" customHeight="1" thickTop="1" thickBot="1" x14ac:dyDescent="0.2">
      <c r="A91" s="4"/>
      <c r="B91" s="4"/>
      <c r="C91" s="4"/>
      <c r="D91" s="4"/>
      <c r="E91" s="45"/>
      <c r="F91" s="45"/>
      <c r="G91" s="45"/>
      <c r="H91" s="45"/>
      <c r="I91" s="77"/>
      <c r="J91" s="77"/>
      <c r="K91" s="4"/>
      <c r="L91" s="4"/>
      <c r="M91" s="4"/>
      <c r="N91" s="4"/>
      <c r="O91" s="46"/>
      <c r="P91" s="46"/>
      <c r="Q91" s="46"/>
      <c r="R91" s="46"/>
      <c r="S91" s="77"/>
      <c r="T91" s="77"/>
      <c r="U91" s="10"/>
      <c r="V91" s="50">
        <f t="shared" si="21"/>
        <v>35</v>
      </c>
      <c r="W91" s="120" t="str">
        <f>IF('申込一覧表（女子）'!$B$51=0,"",('申込一覧表（女子）'!$B$51))</f>
        <v/>
      </c>
      <c r="X91" s="48" t="str">
        <f t="shared" si="22"/>
        <v/>
      </c>
      <c r="Y91" s="49" t="str">
        <f t="shared" si="23"/>
        <v/>
      </c>
      <c r="Z91" s="49" t="str">
        <f t="shared" si="24"/>
        <v/>
      </c>
      <c r="AA91" s="171">
        <f t="shared" si="27"/>
        <v>0</v>
      </c>
      <c r="AB91" s="160" t="str">
        <f t="shared" si="25"/>
        <v/>
      </c>
      <c r="AC91" s="51" t="str">
        <f t="shared" si="26"/>
        <v/>
      </c>
      <c r="AD91" s="53"/>
      <c r="AE91" s="53"/>
      <c r="AF91" s="53"/>
      <c r="AG91" s="53"/>
      <c r="AH91" s="53"/>
      <c r="AI91" s="53"/>
      <c r="AJ91" s="166"/>
      <c r="AK91" s="53"/>
      <c r="AL91" s="166"/>
      <c r="AM91" s="53"/>
      <c r="AN91" s="8"/>
      <c r="AO91" s="8"/>
      <c r="AP91" s="8"/>
      <c r="AQ91" s="8"/>
      <c r="AR91" s="8"/>
      <c r="AS91" s="8"/>
      <c r="AT91" s="8"/>
      <c r="AU91" s="8"/>
      <c r="AV91" s="10"/>
      <c r="AW91" s="10"/>
      <c r="AX91" s="10"/>
      <c r="AY91" s="4" t="str">
        <f t="shared" si="30"/>
        <v/>
      </c>
      <c r="AZ91" s="4" t="str">
        <f t="shared" si="30"/>
        <v/>
      </c>
      <c r="BA91" s="4" t="str">
        <f t="shared" si="30"/>
        <v/>
      </c>
      <c r="BB91" s="4" t="str">
        <f t="shared" si="30"/>
        <v/>
      </c>
      <c r="BC91" s="4" t="str">
        <f>IF(CD91="○",COUNTIF($AN$17:CD91,"○"),"")</f>
        <v/>
      </c>
      <c r="BD91" s="4" t="str">
        <f>IF(CE91="○",COUNTIF($AO$17:CE91,"○"),"")</f>
        <v/>
      </c>
      <c r="BE91" s="4" t="str">
        <f>IF(CF91="○",COUNTIF($AP$17:CF91,"○"),"")</f>
        <v/>
      </c>
      <c r="BF91" s="4" t="str">
        <f>IF(CK91="○",COUNTIF($AU$17:CK91,"○"),"")</f>
        <v/>
      </c>
      <c r="BG91" s="77"/>
      <c r="BH91" s="77"/>
      <c r="BI91" s="4" t="str">
        <f t="shared" si="31"/>
        <v/>
      </c>
      <c r="BJ91" s="4" t="str">
        <f t="shared" si="31"/>
        <v/>
      </c>
      <c r="BK91" s="4" t="str">
        <f t="shared" si="31"/>
        <v/>
      </c>
      <c r="BL91" s="4" t="str">
        <f t="shared" si="31"/>
        <v/>
      </c>
      <c r="BM91" s="4" t="str">
        <f>IF(CL91="○",COUNTIF($AN$17:CL91,"○"),"")</f>
        <v/>
      </c>
      <c r="BN91" s="4" t="str">
        <f>IF(CM91="○",COUNTIF($AO$17:CM91,"○"),"")</f>
        <v/>
      </c>
      <c r="BO91" s="4" t="str">
        <f>IF(CN91="○",COUNTIF($AP$17:CN91,"○"),"")</f>
        <v/>
      </c>
      <c r="BP91" s="4" t="str">
        <f>IF(DI91="○",COUNTIF($AU$17:DI91,"○"),"")</f>
        <v/>
      </c>
      <c r="BQ91" s="77"/>
      <c r="BR91" s="77"/>
      <c r="BS91" s="4"/>
      <c r="BT91" s="10"/>
      <c r="BU91" s="10"/>
      <c r="BV91" s="24"/>
      <c r="BW91" s="10"/>
      <c r="BX91" s="10"/>
      <c r="BY91" s="26"/>
      <c r="BZ91" s="4"/>
      <c r="CA91" s="4"/>
      <c r="CB91" s="10"/>
      <c r="CC91" s="10"/>
      <c r="CD91" s="10"/>
      <c r="CE91" s="24"/>
      <c r="CF91" s="10"/>
    </row>
    <row r="92" spans="1:84" ht="21.95" customHeight="1" thickTop="1" thickBot="1" x14ac:dyDescent="0.2">
      <c r="A92" s="4"/>
      <c r="B92" s="4"/>
      <c r="C92" s="4"/>
      <c r="D92" s="4"/>
      <c r="E92" s="45"/>
      <c r="F92" s="45"/>
      <c r="G92" s="45"/>
      <c r="H92" s="45"/>
      <c r="I92" s="77"/>
      <c r="J92" s="77"/>
      <c r="K92" s="4"/>
      <c r="L92" s="4"/>
      <c r="M92" s="4"/>
      <c r="N92" s="4"/>
      <c r="O92" s="46"/>
      <c r="P92" s="46"/>
      <c r="Q92" s="46"/>
      <c r="R92" s="46"/>
      <c r="S92" s="77"/>
      <c r="T92" s="77"/>
      <c r="U92" s="10"/>
      <c r="V92" s="50">
        <f t="shared" si="21"/>
        <v>36</v>
      </c>
      <c r="W92" s="120" t="str">
        <f>IF('申込一覧表（女子）'!$B$52=0,"",('申込一覧表（女子）'!$B$52))</f>
        <v/>
      </c>
      <c r="X92" s="48" t="str">
        <f t="shared" si="22"/>
        <v/>
      </c>
      <c r="Y92" s="49" t="str">
        <f t="shared" si="23"/>
        <v/>
      </c>
      <c r="Z92" s="49" t="str">
        <f t="shared" si="24"/>
        <v/>
      </c>
      <c r="AA92" s="171">
        <f t="shared" si="27"/>
        <v>0</v>
      </c>
      <c r="AB92" s="160" t="str">
        <f t="shared" si="25"/>
        <v/>
      </c>
      <c r="AC92" s="51" t="str">
        <f t="shared" si="26"/>
        <v/>
      </c>
      <c r="AD92" s="53"/>
      <c r="AE92" s="53"/>
      <c r="AF92" s="53"/>
      <c r="AG92" s="53"/>
      <c r="AH92" s="53"/>
      <c r="AI92" s="53"/>
      <c r="AJ92" s="166"/>
      <c r="AK92" s="53"/>
      <c r="AL92" s="166"/>
      <c r="AM92" s="53"/>
      <c r="AN92" s="8"/>
      <c r="AO92" s="8"/>
      <c r="AP92" s="8"/>
      <c r="AQ92" s="8"/>
      <c r="AR92" s="8"/>
      <c r="AS92" s="8"/>
      <c r="AT92" s="8"/>
      <c r="AU92" s="8"/>
      <c r="AV92" s="10"/>
      <c r="AW92" s="10"/>
      <c r="AX92" s="10"/>
      <c r="AY92" s="4" t="str">
        <f t="shared" si="30"/>
        <v/>
      </c>
      <c r="AZ92" s="4" t="str">
        <f t="shared" si="30"/>
        <v/>
      </c>
      <c r="BA92" s="4" t="str">
        <f t="shared" si="30"/>
        <v/>
      </c>
      <c r="BB92" s="4" t="str">
        <f t="shared" si="30"/>
        <v/>
      </c>
      <c r="BC92" s="4" t="str">
        <f>IF(CD92="○",COUNTIF($AN$17:CD92,"○"),"")</f>
        <v/>
      </c>
      <c r="BD92" s="4" t="str">
        <f>IF(CE92="○",COUNTIF($AO$17:CE92,"○"),"")</f>
        <v/>
      </c>
      <c r="BE92" s="4" t="str">
        <f>IF(CF92="○",COUNTIF($AP$17:CF92,"○"),"")</f>
        <v/>
      </c>
      <c r="BF92" s="4" t="str">
        <f>IF(CK92="○",COUNTIF($AU$17:CK92,"○"),"")</f>
        <v/>
      </c>
      <c r="BG92" s="77"/>
      <c r="BH92" s="77"/>
      <c r="BI92" s="4" t="str">
        <f t="shared" si="31"/>
        <v/>
      </c>
      <c r="BJ92" s="4" t="str">
        <f t="shared" si="31"/>
        <v/>
      </c>
      <c r="BK92" s="4" t="str">
        <f t="shared" si="31"/>
        <v/>
      </c>
      <c r="BL92" s="4" t="str">
        <f t="shared" si="31"/>
        <v/>
      </c>
      <c r="BM92" s="4" t="str">
        <f>IF(CL92="○",COUNTIF($AN$17:CL92,"○"),"")</f>
        <v/>
      </c>
      <c r="BN92" s="4" t="str">
        <f>IF(CM92="○",COUNTIF($AO$17:CM92,"○"),"")</f>
        <v/>
      </c>
      <c r="BO92" s="4" t="str">
        <f>IF(CN92="○",COUNTIF($AP$17:CN92,"○"),"")</f>
        <v/>
      </c>
      <c r="BP92" s="4" t="str">
        <f>IF(DI92="○",COUNTIF($AU$17:DI92,"○"),"")</f>
        <v/>
      </c>
      <c r="BQ92" s="77"/>
      <c r="BR92" s="77"/>
      <c r="BS92" s="4"/>
      <c r="BT92" s="10"/>
      <c r="BU92" s="10"/>
      <c r="BV92" s="10"/>
      <c r="BW92" s="10"/>
      <c r="BX92" s="10"/>
      <c r="BY92" s="26"/>
      <c r="BZ92" s="4"/>
      <c r="CA92" s="4"/>
      <c r="CB92" s="10"/>
      <c r="CC92" s="10"/>
      <c r="CD92" s="10"/>
      <c r="CE92" s="10"/>
      <c r="CF92" s="10"/>
    </row>
    <row r="93" spans="1:84" ht="21.95" customHeight="1" thickTop="1" thickBot="1" x14ac:dyDescent="0.2">
      <c r="A93" s="4"/>
      <c r="B93" s="4"/>
      <c r="C93" s="4"/>
      <c r="D93" s="4"/>
      <c r="E93" s="45"/>
      <c r="F93" s="45"/>
      <c r="G93" s="45"/>
      <c r="H93" s="45"/>
      <c r="I93" s="77"/>
      <c r="J93" s="77"/>
      <c r="K93" s="4"/>
      <c r="L93" s="4"/>
      <c r="M93" s="4"/>
      <c r="N93" s="4"/>
      <c r="O93" s="46"/>
      <c r="P93" s="46"/>
      <c r="Q93" s="46"/>
      <c r="R93" s="46"/>
      <c r="S93" s="77"/>
      <c r="T93" s="77"/>
      <c r="U93" s="10"/>
      <c r="V93" s="50">
        <f t="shared" si="21"/>
        <v>37</v>
      </c>
      <c r="W93" s="120" t="str">
        <f>IF('申込一覧表（女子）'!$B$53=0,"",('申込一覧表（女子）'!$B$53))</f>
        <v/>
      </c>
      <c r="X93" s="48" t="str">
        <f t="shared" si="22"/>
        <v/>
      </c>
      <c r="Y93" s="49" t="str">
        <f t="shared" si="23"/>
        <v/>
      </c>
      <c r="Z93" s="49" t="str">
        <f t="shared" si="24"/>
        <v/>
      </c>
      <c r="AA93" s="171">
        <f t="shared" si="27"/>
        <v>0</v>
      </c>
      <c r="AB93" s="160" t="str">
        <f t="shared" si="25"/>
        <v/>
      </c>
      <c r="AC93" s="51" t="str">
        <f t="shared" si="26"/>
        <v/>
      </c>
      <c r="AD93" s="53"/>
      <c r="AE93" s="53"/>
      <c r="AF93" s="53"/>
      <c r="AG93" s="53"/>
      <c r="AH93" s="53"/>
      <c r="AI93" s="53"/>
      <c r="AJ93" s="166"/>
      <c r="AK93" s="53"/>
      <c r="AL93" s="166"/>
      <c r="AM93" s="53"/>
      <c r="AN93" s="8"/>
      <c r="AO93" s="8"/>
      <c r="AP93" s="8"/>
      <c r="AQ93" s="8"/>
      <c r="AR93" s="8"/>
      <c r="AS93" s="8"/>
      <c r="AT93" s="8"/>
      <c r="AU93" s="8"/>
      <c r="AV93" s="10"/>
      <c r="AW93" s="10"/>
      <c r="AX93" s="10"/>
      <c r="AY93" s="4" t="str">
        <f t="shared" si="30"/>
        <v/>
      </c>
      <c r="AZ93" s="4" t="str">
        <f t="shared" si="30"/>
        <v/>
      </c>
      <c r="BA93" s="4" t="str">
        <f t="shared" si="30"/>
        <v/>
      </c>
      <c r="BB93" s="4" t="str">
        <f t="shared" si="30"/>
        <v/>
      </c>
      <c r="BC93" s="4" t="str">
        <f>IF(CD93="○",COUNTIF($AN$17:CD93,"○"),"")</f>
        <v/>
      </c>
      <c r="BD93" s="4" t="str">
        <f>IF(CE93="○",COUNTIF($AO$17:CE93,"○"),"")</f>
        <v/>
      </c>
      <c r="BE93" s="4" t="str">
        <f>IF(CF93="○",COUNTIF($AP$17:CF93,"○"),"")</f>
        <v/>
      </c>
      <c r="BF93" s="4" t="str">
        <f>IF(CK93="○",COUNTIF($AU$17:CK93,"○"),"")</f>
        <v/>
      </c>
      <c r="BG93" s="77"/>
      <c r="BH93" s="77"/>
      <c r="BI93" s="4" t="str">
        <f t="shared" si="31"/>
        <v/>
      </c>
      <c r="BJ93" s="4" t="str">
        <f t="shared" si="31"/>
        <v/>
      </c>
      <c r="BK93" s="4" t="str">
        <f t="shared" si="31"/>
        <v/>
      </c>
      <c r="BL93" s="4" t="str">
        <f t="shared" si="31"/>
        <v/>
      </c>
      <c r="BM93" s="4" t="str">
        <f>IF(CL93="○",COUNTIF($AN$17:CL93,"○"),"")</f>
        <v/>
      </c>
      <c r="BN93" s="4" t="str">
        <f>IF(CM93="○",COUNTIF($AO$17:CM93,"○"),"")</f>
        <v/>
      </c>
      <c r="BO93" s="4" t="str">
        <f>IF(CN93="○",COUNTIF($AP$17:CN93,"○"),"")</f>
        <v/>
      </c>
      <c r="BP93" s="4" t="str">
        <f>IF(DI93="○",COUNTIF($AU$17:DI93,"○"),"")</f>
        <v/>
      </c>
      <c r="BQ93" s="77"/>
      <c r="BR93" s="77"/>
      <c r="BS93" s="4"/>
      <c r="BT93" s="10"/>
      <c r="BU93" s="10"/>
      <c r="BV93" s="10"/>
      <c r="BW93" s="10"/>
      <c r="BX93" s="10"/>
      <c r="BY93" s="26"/>
      <c r="BZ93" s="4"/>
      <c r="CA93" s="4"/>
      <c r="CB93" s="10"/>
      <c r="CC93" s="10"/>
      <c r="CD93" s="10"/>
      <c r="CE93" s="10"/>
      <c r="CF93" s="10"/>
    </row>
    <row r="94" spans="1:84" ht="21.95" customHeight="1" thickTop="1" thickBot="1" x14ac:dyDescent="0.2">
      <c r="A94" s="4"/>
      <c r="B94" s="4"/>
      <c r="C94" s="4"/>
      <c r="D94" s="4"/>
      <c r="E94" s="45"/>
      <c r="F94" s="45"/>
      <c r="G94" s="45"/>
      <c r="H94" s="45"/>
      <c r="I94" s="77"/>
      <c r="J94" s="77"/>
      <c r="K94" s="4"/>
      <c r="L94" s="4"/>
      <c r="M94" s="4"/>
      <c r="N94" s="4"/>
      <c r="O94" s="46"/>
      <c r="P94" s="46"/>
      <c r="Q94" s="46"/>
      <c r="R94" s="46"/>
      <c r="S94" s="77"/>
      <c r="T94" s="77"/>
      <c r="U94" s="10"/>
      <c r="V94" s="50">
        <f t="shared" si="21"/>
        <v>38</v>
      </c>
      <c r="W94" s="120" t="str">
        <f>IF('申込一覧表（女子）'!$B$54=0,"",('申込一覧表（女子）'!$B$54))</f>
        <v/>
      </c>
      <c r="X94" s="48" t="str">
        <f t="shared" si="22"/>
        <v/>
      </c>
      <c r="Y94" s="49" t="str">
        <f t="shared" si="23"/>
        <v/>
      </c>
      <c r="Z94" s="49" t="str">
        <f t="shared" si="24"/>
        <v/>
      </c>
      <c r="AA94" s="171">
        <f t="shared" si="27"/>
        <v>0</v>
      </c>
      <c r="AB94" s="160" t="str">
        <f t="shared" si="25"/>
        <v/>
      </c>
      <c r="AC94" s="51" t="str">
        <f t="shared" si="26"/>
        <v/>
      </c>
      <c r="AD94" s="53"/>
      <c r="AE94" s="53"/>
      <c r="AF94" s="53"/>
      <c r="AG94" s="53"/>
      <c r="AH94" s="53"/>
      <c r="AI94" s="53"/>
      <c r="AJ94" s="166"/>
      <c r="AK94" s="53"/>
      <c r="AL94" s="166"/>
      <c r="AM94" s="53"/>
      <c r="AN94" s="8"/>
      <c r="AO94" s="8"/>
      <c r="AP94" s="8"/>
      <c r="AQ94" s="8"/>
      <c r="AR94" s="8"/>
      <c r="AS94" s="8"/>
      <c r="AT94" s="8"/>
      <c r="AU94" s="8"/>
      <c r="AV94" s="10"/>
      <c r="AW94" s="10"/>
      <c r="AX94" s="10"/>
      <c r="AY94" s="4" t="str">
        <f t="shared" si="30"/>
        <v/>
      </c>
      <c r="AZ94" s="4" t="str">
        <f t="shared" si="30"/>
        <v/>
      </c>
      <c r="BA94" s="4" t="str">
        <f t="shared" si="30"/>
        <v/>
      </c>
      <c r="BB94" s="4" t="str">
        <f t="shared" si="28"/>
        <v/>
      </c>
      <c r="BC94" s="4" t="str">
        <f>IF(CD94="○",COUNTIF($AN$17:CD94,"○"),"")</f>
        <v/>
      </c>
      <c r="BD94" s="4" t="str">
        <f>IF(CE94="○",COUNTIF($AO$17:CE94,"○"),"")</f>
        <v/>
      </c>
      <c r="BE94" s="4" t="str">
        <f>IF(CF94="○",COUNTIF($AP$17:CF94,"○"),"")</f>
        <v/>
      </c>
      <c r="BF94" s="4" t="str">
        <f>IF(CK94="○",COUNTIF($AU$17:CK94,"○"),"")</f>
        <v/>
      </c>
      <c r="BG94" s="77"/>
      <c r="BH94" s="77"/>
      <c r="BI94" s="4" t="str">
        <f t="shared" si="31"/>
        <v/>
      </c>
      <c r="BJ94" s="4" t="str">
        <f t="shared" si="31"/>
        <v/>
      </c>
      <c r="BK94" s="4" t="str">
        <f t="shared" si="31"/>
        <v/>
      </c>
      <c r="BL94" s="4" t="str">
        <f t="shared" si="29"/>
        <v/>
      </c>
      <c r="BM94" s="4" t="str">
        <f>IF(CL94="○",COUNTIF($AN$17:CL94,"○"),"")</f>
        <v/>
      </c>
      <c r="BN94" s="4" t="str">
        <f>IF(CM94="○",COUNTIF($AO$17:CM94,"○"),"")</f>
        <v/>
      </c>
      <c r="BO94" s="4" t="str">
        <f>IF(CN94="○",COUNTIF($AP$17:CN94,"○"),"")</f>
        <v/>
      </c>
      <c r="BP94" s="4" t="str">
        <f>IF(DI94="○",COUNTIF($AU$17:DI94,"○"),"")</f>
        <v/>
      </c>
      <c r="BQ94" s="77"/>
      <c r="BR94" s="77"/>
      <c r="BS94" s="4"/>
      <c r="BT94" s="10"/>
      <c r="BU94" s="10"/>
      <c r="BV94" s="10"/>
      <c r="BW94" s="10"/>
      <c r="BX94" s="10"/>
      <c r="BY94" s="26"/>
      <c r="BZ94" s="4"/>
      <c r="CA94" s="4"/>
      <c r="CB94" s="10"/>
      <c r="CC94" s="10"/>
      <c r="CD94" s="10"/>
      <c r="CE94" s="10"/>
      <c r="CF94" s="10"/>
    </row>
    <row r="95" spans="1:84" ht="21.95" customHeight="1" thickTop="1" thickBot="1" x14ac:dyDescent="0.2">
      <c r="A95" s="4"/>
      <c r="B95" s="4"/>
      <c r="C95" s="4"/>
      <c r="D95" s="4"/>
      <c r="E95" s="45"/>
      <c r="F95" s="45"/>
      <c r="G95" s="45"/>
      <c r="H95" s="45"/>
      <c r="I95" s="77"/>
      <c r="J95" s="77"/>
      <c r="K95" s="4"/>
      <c r="L95" s="4"/>
      <c r="M95" s="4"/>
      <c r="N95" s="4"/>
      <c r="O95" s="46"/>
      <c r="P95" s="46"/>
      <c r="Q95" s="46"/>
      <c r="R95" s="46"/>
      <c r="S95" s="77"/>
      <c r="T95" s="77"/>
      <c r="U95" s="10"/>
      <c r="V95" s="50">
        <f t="shared" si="21"/>
        <v>39</v>
      </c>
      <c r="W95" s="120" t="str">
        <f>IF('申込一覧表（女子）'!$B$55=0,"",('申込一覧表（女子）'!$B$55))</f>
        <v/>
      </c>
      <c r="X95" s="48" t="str">
        <f t="shared" si="22"/>
        <v/>
      </c>
      <c r="Y95" s="49" t="str">
        <f t="shared" si="23"/>
        <v/>
      </c>
      <c r="Z95" s="49" t="str">
        <f t="shared" si="24"/>
        <v/>
      </c>
      <c r="AA95" s="171">
        <f t="shared" si="27"/>
        <v>0</v>
      </c>
      <c r="AB95" s="160" t="str">
        <f t="shared" si="25"/>
        <v/>
      </c>
      <c r="AC95" s="51" t="str">
        <f t="shared" si="26"/>
        <v/>
      </c>
      <c r="AD95" s="53"/>
      <c r="AE95" s="53"/>
      <c r="AF95" s="53"/>
      <c r="AG95" s="53"/>
      <c r="AH95" s="53"/>
      <c r="AI95" s="53"/>
      <c r="AJ95" s="166"/>
      <c r="AK95" s="53"/>
      <c r="AL95" s="166"/>
      <c r="AM95" s="53"/>
      <c r="AN95" s="8"/>
      <c r="AO95" s="8"/>
      <c r="AP95" s="8"/>
      <c r="AQ95" s="8"/>
      <c r="AR95" s="8"/>
      <c r="AS95" s="8"/>
      <c r="AT95" s="8"/>
      <c r="AU95" s="8"/>
      <c r="AV95" s="10"/>
      <c r="AW95" s="10"/>
      <c r="AX95" s="10"/>
      <c r="AY95" s="4" t="str">
        <f t="shared" si="30"/>
        <v/>
      </c>
      <c r="AZ95" s="4" t="str">
        <f t="shared" si="30"/>
        <v/>
      </c>
      <c r="BA95" s="4" t="str">
        <f t="shared" si="30"/>
        <v/>
      </c>
      <c r="BB95" s="4" t="str">
        <f t="shared" si="28"/>
        <v/>
      </c>
      <c r="BC95" s="4" t="str">
        <f>IF(CD95="○",COUNTIF($AN$17:CD95,"○"),"")</f>
        <v/>
      </c>
      <c r="BD95" s="4" t="str">
        <f>IF(CE95="○",COUNTIF($AO$17:CE95,"○"),"")</f>
        <v/>
      </c>
      <c r="BE95" s="4" t="str">
        <f>IF(CF95="○",COUNTIF($AP$17:CF95,"○"),"")</f>
        <v/>
      </c>
      <c r="BF95" s="4" t="str">
        <f>IF(CK95="○",COUNTIF($AU$17:CK95,"○"),"")</f>
        <v/>
      </c>
      <c r="BG95" s="77"/>
      <c r="BH95" s="77"/>
      <c r="BI95" s="4" t="str">
        <f t="shared" si="31"/>
        <v/>
      </c>
      <c r="BJ95" s="4" t="str">
        <f t="shared" si="31"/>
        <v/>
      </c>
      <c r="BK95" s="4" t="str">
        <f t="shared" si="31"/>
        <v/>
      </c>
      <c r="BL95" s="4" t="str">
        <f t="shared" si="29"/>
        <v/>
      </c>
      <c r="BM95" s="4" t="str">
        <f>IF(CL95="○",COUNTIF($AN$17:CL95,"○"),"")</f>
        <v/>
      </c>
      <c r="BN95" s="4" t="str">
        <f>IF(CM95="○",COUNTIF($AO$17:CM95,"○"),"")</f>
        <v/>
      </c>
      <c r="BO95" s="4" t="str">
        <f>IF(CN95="○",COUNTIF($AP$17:CN95,"○"),"")</f>
        <v/>
      </c>
      <c r="BP95" s="4" t="str">
        <f>IF(DI95="○",COUNTIF($AU$17:DI95,"○"),"")</f>
        <v/>
      </c>
      <c r="BQ95" s="77"/>
      <c r="BR95" s="77"/>
      <c r="BS95" s="10"/>
      <c r="BT95" s="10"/>
      <c r="BU95" s="10"/>
      <c r="BV95" s="10"/>
      <c r="BW95" s="10"/>
      <c r="BX95" s="10"/>
      <c r="BY95" s="26"/>
      <c r="BZ95" s="4"/>
      <c r="CA95" s="4"/>
      <c r="CB95" s="10"/>
      <c r="CC95" s="10"/>
      <c r="CD95" s="10"/>
      <c r="CE95" s="10"/>
      <c r="CF95" s="10"/>
    </row>
    <row r="96" spans="1:84" ht="21.95" customHeight="1" thickTop="1" thickBot="1" x14ac:dyDescent="0.2">
      <c r="A96" s="4"/>
      <c r="B96" s="4"/>
      <c r="C96" s="4"/>
      <c r="D96" s="4"/>
      <c r="E96" s="45"/>
      <c r="F96" s="45"/>
      <c r="G96" s="45"/>
      <c r="H96" s="45"/>
      <c r="I96" s="77"/>
      <c r="J96" s="77"/>
      <c r="K96" s="4"/>
      <c r="L96" s="4"/>
      <c r="M96" s="4"/>
      <c r="N96" s="4"/>
      <c r="O96" s="46"/>
      <c r="P96" s="46"/>
      <c r="Q96" s="46"/>
      <c r="R96" s="46"/>
      <c r="S96" s="77"/>
      <c r="T96" s="77"/>
      <c r="U96" s="10"/>
      <c r="V96" s="50">
        <f t="shared" si="21"/>
        <v>40</v>
      </c>
      <c r="W96" s="120" t="str">
        <f>IF('申込一覧表（女子）'!$B$56=0,"",('申込一覧表（女子）'!$B$56))</f>
        <v/>
      </c>
      <c r="X96" s="48" t="str">
        <f t="shared" si="22"/>
        <v/>
      </c>
      <c r="Y96" s="49" t="str">
        <f t="shared" si="23"/>
        <v/>
      </c>
      <c r="Z96" s="49" t="str">
        <f t="shared" si="24"/>
        <v/>
      </c>
      <c r="AA96" s="171">
        <f t="shared" si="27"/>
        <v>0</v>
      </c>
      <c r="AB96" s="160" t="str">
        <f t="shared" si="25"/>
        <v/>
      </c>
      <c r="AC96" s="51" t="str">
        <f t="shared" si="26"/>
        <v/>
      </c>
      <c r="AD96" s="53"/>
      <c r="AE96" s="53"/>
      <c r="AF96" s="53"/>
      <c r="AG96" s="53"/>
      <c r="AH96" s="53"/>
      <c r="AI96" s="53"/>
      <c r="AJ96" s="166"/>
      <c r="AK96" s="53"/>
      <c r="AL96" s="166"/>
      <c r="AM96" s="53"/>
      <c r="AN96" s="8"/>
      <c r="AO96" s="8"/>
      <c r="AP96" s="8"/>
      <c r="AQ96" s="8"/>
      <c r="AR96" s="8"/>
      <c r="AS96" s="8"/>
      <c r="AT96" s="8"/>
      <c r="AU96" s="8"/>
      <c r="AV96" s="10"/>
      <c r="AW96" s="10"/>
      <c r="AX96" s="10"/>
      <c r="AY96" s="4" t="str">
        <f t="shared" si="30"/>
        <v/>
      </c>
      <c r="AZ96" s="4" t="str">
        <f t="shared" si="30"/>
        <v/>
      </c>
      <c r="BA96" s="4" t="str">
        <f t="shared" si="30"/>
        <v/>
      </c>
      <c r="BB96" s="4" t="str">
        <f t="shared" si="28"/>
        <v/>
      </c>
      <c r="BC96" s="4" t="str">
        <f>IF(CD96="○",COUNTIF($AN$17:CD96,"○"),"")</f>
        <v/>
      </c>
      <c r="BD96" s="4" t="str">
        <f>IF(CE96="○",COUNTIF($AO$17:CE96,"○"),"")</f>
        <v/>
      </c>
      <c r="BE96" s="4" t="str">
        <f>IF(CF96="○",COUNTIF($AP$17:CF96,"○"),"")</f>
        <v/>
      </c>
      <c r="BF96" s="4" t="str">
        <f>IF(CK96="○",COUNTIF($AU$17:CK96,"○"),"")</f>
        <v/>
      </c>
      <c r="BG96" s="77"/>
      <c r="BH96" s="77"/>
      <c r="BI96" s="4" t="str">
        <f t="shared" si="31"/>
        <v/>
      </c>
      <c r="BJ96" s="4" t="str">
        <f t="shared" si="31"/>
        <v/>
      </c>
      <c r="BK96" s="4" t="str">
        <f t="shared" si="31"/>
        <v/>
      </c>
      <c r="BL96" s="4" t="str">
        <f t="shared" si="29"/>
        <v/>
      </c>
      <c r="BM96" s="4" t="str">
        <f>IF(CL96="○",COUNTIF($AN$17:CL96,"○"),"")</f>
        <v/>
      </c>
      <c r="BN96" s="4" t="str">
        <f>IF(CM96="○",COUNTIF($AO$17:CM96,"○"),"")</f>
        <v/>
      </c>
      <c r="BO96" s="4" t="str">
        <f>IF(CN96="○",COUNTIF($AP$17:CN96,"○"),"")</f>
        <v/>
      </c>
      <c r="BP96" s="4" t="str">
        <f>IF(DI96="○",COUNTIF($AU$17:DI96,"○"),"")</f>
        <v/>
      </c>
      <c r="BQ96" s="77"/>
      <c r="BR96" s="77"/>
      <c r="BS96" s="10"/>
      <c r="BT96" s="10"/>
      <c r="BU96" s="10"/>
      <c r="BV96" s="10"/>
      <c r="BW96" s="10"/>
      <c r="BX96" s="10"/>
      <c r="BY96" s="26"/>
      <c r="BZ96" s="4"/>
      <c r="CA96" s="4"/>
      <c r="CB96" s="10"/>
      <c r="CC96" s="10"/>
      <c r="CD96" s="10"/>
      <c r="CE96" s="10"/>
      <c r="CF96" s="10"/>
    </row>
    <row r="97" spans="1:84" ht="21.95" customHeight="1" thickTop="1" thickBot="1" x14ac:dyDescent="0.2">
      <c r="A97" s="4"/>
      <c r="B97" s="4"/>
      <c r="C97" s="4"/>
      <c r="D97" s="4"/>
      <c r="E97" s="45"/>
      <c r="F97" s="45"/>
      <c r="G97" s="45"/>
      <c r="H97" s="45"/>
      <c r="I97" s="77"/>
      <c r="J97" s="77"/>
      <c r="K97" s="4"/>
      <c r="L97" s="4"/>
      <c r="M97" s="4"/>
      <c r="N97" s="4"/>
      <c r="O97" s="46"/>
      <c r="P97" s="46"/>
      <c r="Q97" s="46"/>
      <c r="R97" s="46"/>
      <c r="S97" s="77"/>
      <c r="T97" s="77"/>
      <c r="U97" s="10"/>
      <c r="V97" s="95">
        <f t="shared" si="21"/>
        <v>1</v>
      </c>
      <c r="W97" s="120" t="str">
        <f>IF('申込一覧表（女子）'!$B$17=0,"",('申込一覧表（女子）'!$B$17))</f>
        <v/>
      </c>
      <c r="X97" s="96" t="str">
        <f t="shared" ref="X97:X136" si="32">IF($X17="","",$X17)</f>
        <v/>
      </c>
      <c r="Y97" s="97" t="str">
        <f t="shared" ref="Y97:Y136" si="33">IF($Y17="","",$Y17)</f>
        <v/>
      </c>
      <c r="Z97" s="97" t="str">
        <f t="shared" ref="Z97:Z136" si="34">IF($Z17="","",$Z17)</f>
        <v/>
      </c>
      <c r="AA97" s="98">
        <f t="shared" si="27"/>
        <v>0</v>
      </c>
      <c r="AB97" s="161" t="str">
        <f t="shared" ref="AB97:AB136" si="35">IF($AF17="","",$AF17)</f>
        <v/>
      </c>
      <c r="AC97" s="99" t="str">
        <f t="shared" ref="AC97:AC136" si="36">IF($AG17="","",$AG17)</f>
        <v/>
      </c>
      <c r="AD97" s="53"/>
      <c r="AE97" s="53"/>
      <c r="AF97" s="53"/>
      <c r="AG97" s="53"/>
      <c r="AH97" s="53"/>
      <c r="AI97" s="53"/>
      <c r="AJ97" s="166"/>
      <c r="AK97" s="53"/>
      <c r="AL97" s="166"/>
      <c r="AM97" s="53"/>
      <c r="AN97" s="8"/>
      <c r="AO97" s="8"/>
      <c r="AP97" s="8"/>
      <c r="AQ97" s="8"/>
      <c r="AR97" s="8"/>
      <c r="AS97" s="8"/>
      <c r="AT97" s="8"/>
      <c r="AU97" s="8"/>
      <c r="AV97" s="10"/>
      <c r="AW97" s="10"/>
      <c r="AX97" s="10"/>
      <c r="AY97" s="4" t="str">
        <f t="shared" si="30"/>
        <v/>
      </c>
      <c r="AZ97" s="4" t="str">
        <f t="shared" si="30"/>
        <v/>
      </c>
      <c r="BA97" s="4" t="str">
        <f t="shared" si="30"/>
        <v/>
      </c>
      <c r="BB97" s="4" t="str">
        <f t="shared" si="28"/>
        <v/>
      </c>
      <c r="BC97" s="4" t="str">
        <f>IF(CD97="○",COUNTIF($AN$17:CD97,"○"),"")</f>
        <v/>
      </c>
      <c r="BD97" s="4" t="str">
        <f>IF(CE97="○",COUNTIF($AO$17:CE97,"○"),"")</f>
        <v/>
      </c>
      <c r="BE97" s="4" t="str">
        <f>IF(CF97="○",COUNTIF($AP$17:CF97,"○"),"")</f>
        <v/>
      </c>
      <c r="BF97" s="4" t="str">
        <f>IF(CK97="○",COUNTIF($AU$17:CK97,"○"),"")</f>
        <v/>
      </c>
      <c r="BG97" s="77"/>
      <c r="BH97" s="77"/>
      <c r="BI97" s="4" t="str">
        <f t="shared" si="31"/>
        <v/>
      </c>
      <c r="BJ97" s="4" t="str">
        <f t="shared" si="31"/>
        <v/>
      </c>
      <c r="BK97" s="4" t="str">
        <f t="shared" si="31"/>
        <v/>
      </c>
      <c r="BL97" s="4" t="str">
        <f t="shared" si="29"/>
        <v/>
      </c>
      <c r="BM97" s="4" t="str">
        <f>IF(CL97="○",COUNTIF($AN$17:CL97,"○"),"")</f>
        <v/>
      </c>
      <c r="BN97" s="4" t="str">
        <f>IF(CM97="○",COUNTIF($AO$17:CM97,"○"),"")</f>
        <v/>
      </c>
      <c r="BO97" s="4" t="str">
        <f>IF(CN97="○",COUNTIF($AP$17:CN97,"○"),"")</f>
        <v/>
      </c>
      <c r="BP97" s="4" t="str">
        <f>IF(DI97="○",COUNTIF($AU$17:DI97,"○"),"")</f>
        <v/>
      </c>
      <c r="BQ97" s="77"/>
      <c r="BR97" s="77"/>
      <c r="BS97" s="4"/>
      <c r="BT97" s="10"/>
      <c r="BU97" s="10"/>
      <c r="BV97" s="24"/>
      <c r="BW97" s="10"/>
      <c r="BX97" s="10"/>
      <c r="BY97" s="18"/>
      <c r="BZ97" s="39"/>
      <c r="CA97" s="40"/>
      <c r="CB97" s="10"/>
      <c r="CC97" s="10"/>
      <c r="CD97" s="10"/>
      <c r="CE97" s="24"/>
      <c r="CF97" s="10"/>
    </row>
    <row r="98" spans="1:84" ht="21.95" customHeight="1" thickTop="1" thickBot="1" x14ac:dyDescent="0.2">
      <c r="A98" s="4"/>
      <c r="B98" s="4"/>
      <c r="C98" s="4"/>
      <c r="D98" s="4"/>
      <c r="E98" s="45"/>
      <c r="F98" s="45"/>
      <c r="G98" s="45"/>
      <c r="H98" s="45"/>
      <c r="I98" s="77"/>
      <c r="J98" s="77"/>
      <c r="K98" s="4"/>
      <c r="L98" s="4"/>
      <c r="M98" s="4"/>
      <c r="N98" s="4"/>
      <c r="O98" s="46"/>
      <c r="P98" s="46"/>
      <c r="Q98" s="46"/>
      <c r="R98" s="46"/>
      <c r="S98" s="77"/>
      <c r="T98" s="77"/>
      <c r="U98" s="10"/>
      <c r="V98" s="95">
        <f t="shared" si="21"/>
        <v>2</v>
      </c>
      <c r="W98" s="120" t="str">
        <f>IF('申込一覧表（女子）'!$B$18=0,"",('申込一覧表（女子）'!$B$18))</f>
        <v/>
      </c>
      <c r="X98" s="96" t="str">
        <f t="shared" si="32"/>
        <v/>
      </c>
      <c r="Y98" s="97" t="str">
        <f t="shared" si="33"/>
        <v/>
      </c>
      <c r="Z98" s="97" t="str">
        <f t="shared" si="34"/>
        <v/>
      </c>
      <c r="AA98" s="98">
        <f t="shared" si="27"/>
        <v>0</v>
      </c>
      <c r="AB98" s="161" t="str">
        <f t="shared" si="35"/>
        <v/>
      </c>
      <c r="AC98" s="99" t="str">
        <f t="shared" si="36"/>
        <v/>
      </c>
      <c r="AD98" s="53"/>
      <c r="AE98" s="53"/>
      <c r="AF98" s="53"/>
      <c r="AG98" s="53"/>
      <c r="AH98" s="53"/>
      <c r="AI98" s="53"/>
      <c r="AJ98" s="166"/>
      <c r="AK98" s="53"/>
      <c r="AL98" s="166"/>
      <c r="AM98" s="53"/>
      <c r="AN98" s="8"/>
      <c r="AO98" s="8"/>
      <c r="AP98" s="8"/>
      <c r="AQ98" s="8"/>
      <c r="AR98" s="8"/>
      <c r="AS98" s="8"/>
      <c r="AT98" s="8"/>
      <c r="AU98" s="8"/>
      <c r="AV98" s="10"/>
      <c r="AW98" s="10"/>
      <c r="AX98" s="10"/>
      <c r="AY98" s="4" t="str">
        <f t="shared" si="30"/>
        <v/>
      </c>
      <c r="AZ98" s="4" t="str">
        <f t="shared" si="30"/>
        <v/>
      </c>
      <c r="BA98" s="4" t="str">
        <f t="shared" si="30"/>
        <v/>
      </c>
      <c r="BB98" s="4" t="str">
        <f t="shared" si="28"/>
        <v/>
      </c>
      <c r="BC98" s="4" t="str">
        <f>IF(CD98="○",COUNTIF($AN$17:CD98,"○"),"")</f>
        <v/>
      </c>
      <c r="BD98" s="4" t="str">
        <f>IF(CE98="○",COUNTIF($AO$17:CE98,"○"),"")</f>
        <v/>
      </c>
      <c r="BE98" s="4" t="str">
        <f>IF(CF98="○",COUNTIF($AP$17:CF98,"○"),"")</f>
        <v/>
      </c>
      <c r="BF98" s="4" t="str">
        <f>IF(CK98="○",COUNTIF($AU$17:CK98,"○"),"")</f>
        <v/>
      </c>
      <c r="BG98" s="77"/>
      <c r="BH98" s="77"/>
      <c r="BI98" s="4" t="str">
        <f t="shared" si="31"/>
        <v/>
      </c>
      <c r="BJ98" s="4" t="str">
        <f t="shared" si="31"/>
        <v/>
      </c>
      <c r="BK98" s="4" t="str">
        <f t="shared" si="31"/>
        <v/>
      </c>
      <c r="BL98" s="4" t="str">
        <f t="shared" si="29"/>
        <v/>
      </c>
      <c r="BM98" s="4" t="str">
        <f>IF(CL98="○",COUNTIF($AN$17:CL98,"○"),"")</f>
        <v/>
      </c>
      <c r="BN98" s="4" t="str">
        <f>IF(CM98="○",COUNTIF($AO$17:CM98,"○"),"")</f>
        <v/>
      </c>
      <c r="BO98" s="4" t="str">
        <f>IF(CN98="○",COUNTIF($AP$17:CN98,"○"),"")</f>
        <v/>
      </c>
      <c r="BP98" s="4" t="str">
        <f>IF(DI98="○",COUNTIF($AU$17:DI98,"○"),"")</f>
        <v/>
      </c>
      <c r="BQ98" s="77"/>
      <c r="BR98" s="77"/>
      <c r="BS98" s="4"/>
      <c r="BT98" s="10"/>
      <c r="BU98" s="10"/>
      <c r="BV98" s="10"/>
      <c r="BW98" s="10"/>
      <c r="BX98" s="10"/>
      <c r="BY98" s="18"/>
      <c r="BZ98" s="39"/>
      <c r="CA98" s="10"/>
      <c r="CB98" s="10"/>
      <c r="CC98" s="10"/>
      <c r="CD98" s="10"/>
      <c r="CE98" s="10"/>
      <c r="CF98" s="10"/>
    </row>
    <row r="99" spans="1:84" ht="21.95" customHeight="1" thickTop="1" thickBot="1" x14ac:dyDescent="0.2">
      <c r="A99" s="4"/>
      <c r="B99" s="4"/>
      <c r="C99" s="4"/>
      <c r="D99" s="4"/>
      <c r="E99" s="45"/>
      <c r="F99" s="45"/>
      <c r="G99" s="45"/>
      <c r="H99" s="45"/>
      <c r="I99" s="77"/>
      <c r="J99" s="77"/>
      <c r="K99" s="4"/>
      <c r="L99" s="4"/>
      <c r="M99" s="4"/>
      <c r="N99" s="4"/>
      <c r="O99" s="46"/>
      <c r="P99" s="46"/>
      <c r="Q99" s="46"/>
      <c r="R99" s="46"/>
      <c r="S99" s="77"/>
      <c r="T99" s="77"/>
      <c r="U99" s="10"/>
      <c r="V99" s="95">
        <f t="shared" si="21"/>
        <v>3</v>
      </c>
      <c r="W99" s="120" t="str">
        <f>IF('申込一覧表（女子）'!$B$19=0,"",('申込一覧表（女子）'!$B$19))</f>
        <v/>
      </c>
      <c r="X99" s="96" t="str">
        <f t="shared" si="32"/>
        <v/>
      </c>
      <c r="Y99" s="97" t="str">
        <f t="shared" si="33"/>
        <v/>
      </c>
      <c r="Z99" s="97" t="str">
        <f t="shared" si="34"/>
        <v/>
      </c>
      <c r="AA99" s="98">
        <f t="shared" si="27"/>
        <v>0</v>
      </c>
      <c r="AB99" s="161" t="str">
        <f t="shared" si="35"/>
        <v/>
      </c>
      <c r="AC99" s="99" t="str">
        <f t="shared" si="36"/>
        <v/>
      </c>
      <c r="AD99" s="53"/>
      <c r="AE99" s="53"/>
      <c r="AF99" s="53"/>
      <c r="AG99" s="53"/>
      <c r="AH99" s="53"/>
      <c r="AI99" s="53"/>
      <c r="AJ99" s="166"/>
      <c r="AK99" s="53"/>
      <c r="AL99" s="166"/>
      <c r="AM99" s="53"/>
      <c r="AN99" s="8"/>
      <c r="AO99" s="8"/>
      <c r="AP99" s="8"/>
      <c r="AQ99" s="8"/>
      <c r="AR99" s="8"/>
      <c r="AS99" s="8"/>
      <c r="AT99" s="8"/>
      <c r="AU99" s="8"/>
      <c r="AV99" s="10"/>
      <c r="AW99" s="10"/>
      <c r="AX99" s="10"/>
      <c r="AY99" s="4" t="str">
        <f t="shared" si="30"/>
        <v/>
      </c>
      <c r="AZ99" s="4" t="str">
        <f t="shared" si="30"/>
        <v/>
      </c>
      <c r="BA99" s="4" t="str">
        <f t="shared" si="30"/>
        <v/>
      </c>
      <c r="BB99" s="4" t="str">
        <f t="shared" si="28"/>
        <v/>
      </c>
      <c r="BC99" s="4" t="str">
        <f>IF(CD99="○",COUNTIF($AN$17:CD99,"○"),"")</f>
        <v/>
      </c>
      <c r="BD99" s="4" t="str">
        <f>IF(CE99="○",COUNTIF($AO$17:CE99,"○"),"")</f>
        <v/>
      </c>
      <c r="BE99" s="4" t="str">
        <f>IF(CF99="○",COUNTIF($AP$17:CF99,"○"),"")</f>
        <v/>
      </c>
      <c r="BF99" s="4" t="str">
        <f>IF(CK99="○",COUNTIF($AU$17:CK99,"○"),"")</f>
        <v/>
      </c>
      <c r="BG99" s="77"/>
      <c r="BH99" s="77"/>
      <c r="BI99" s="4" t="str">
        <f t="shared" si="31"/>
        <v/>
      </c>
      <c r="BJ99" s="4" t="str">
        <f t="shared" si="31"/>
        <v/>
      </c>
      <c r="BK99" s="4" t="str">
        <f t="shared" si="31"/>
        <v/>
      </c>
      <c r="BL99" s="4" t="str">
        <f t="shared" si="29"/>
        <v/>
      </c>
      <c r="BM99" s="4" t="str">
        <f>IF(CL99="○",COUNTIF($AN$17:CL99,"○"),"")</f>
        <v/>
      </c>
      <c r="BN99" s="4" t="str">
        <f>IF(CM99="○",COUNTIF($AO$17:CM99,"○"),"")</f>
        <v/>
      </c>
      <c r="BO99" s="4" t="str">
        <f>IF(CN99="○",COUNTIF($AP$17:CN99,"○"),"")</f>
        <v/>
      </c>
      <c r="BP99" s="4" t="str">
        <f>IF(DI99="○",COUNTIF($AU$17:DI99,"○"),"")</f>
        <v/>
      </c>
      <c r="BQ99" s="77"/>
      <c r="BR99" s="77"/>
      <c r="BS99" s="4"/>
      <c r="BT99" s="10"/>
      <c r="BU99" s="10"/>
      <c r="BV99" s="10"/>
      <c r="BW99" s="10"/>
      <c r="BX99" s="10"/>
      <c r="BY99" s="18"/>
      <c r="BZ99" s="10"/>
      <c r="CA99" s="10"/>
      <c r="CB99" s="10"/>
      <c r="CC99" s="10"/>
      <c r="CD99" s="10"/>
      <c r="CE99" s="10"/>
      <c r="CF99" s="10"/>
    </row>
    <row r="100" spans="1:84" ht="21.95" customHeight="1" thickTop="1" thickBot="1" x14ac:dyDescent="0.2">
      <c r="A100" s="4"/>
      <c r="B100" s="4"/>
      <c r="C100" s="4"/>
      <c r="D100" s="4"/>
      <c r="E100" s="45"/>
      <c r="F100" s="45"/>
      <c r="G100" s="45"/>
      <c r="H100" s="45"/>
      <c r="I100" s="77"/>
      <c r="J100" s="77"/>
      <c r="K100" s="4"/>
      <c r="L100" s="4"/>
      <c r="M100" s="4"/>
      <c r="N100" s="4"/>
      <c r="O100" s="46"/>
      <c r="P100" s="46"/>
      <c r="Q100" s="46"/>
      <c r="R100" s="46"/>
      <c r="S100" s="77"/>
      <c r="T100" s="77"/>
      <c r="U100" s="10"/>
      <c r="V100" s="95">
        <f t="shared" si="21"/>
        <v>4</v>
      </c>
      <c r="W100" s="120" t="str">
        <f>IF('申込一覧表（女子）'!$B$20=0,"",('申込一覧表（女子）'!$B$20))</f>
        <v/>
      </c>
      <c r="X100" s="96" t="str">
        <f t="shared" si="32"/>
        <v/>
      </c>
      <c r="Y100" s="97" t="str">
        <f t="shared" si="33"/>
        <v/>
      </c>
      <c r="Z100" s="97" t="str">
        <f t="shared" si="34"/>
        <v/>
      </c>
      <c r="AA100" s="98">
        <f t="shared" si="27"/>
        <v>0</v>
      </c>
      <c r="AB100" s="161" t="str">
        <f t="shared" si="35"/>
        <v/>
      </c>
      <c r="AC100" s="99" t="str">
        <f t="shared" si="36"/>
        <v/>
      </c>
      <c r="AD100" s="53"/>
      <c r="AE100" s="53"/>
      <c r="AF100" s="53"/>
      <c r="AG100" s="53"/>
      <c r="AH100" s="53"/>
      <c r="AI100" s="53"/>
      <c r="AJ100" s="166"/>
      <c r="AK100" s="53"/>
      <c r="AL100" s="166"/>
      <c r="AM100" s="53"/>
      <c r="AN100" s="8"/>
      <c r="AO100" s="8"/>
      <c r="AP100" s="8"/>
      <c r="AQ100" s="8"/>
      <c r="AR100" s="8"/>
      <c r="AS100" s="8"/>
      <c r="AT100" s="8"/>
      <c r="AU100" s="8"/>
      <c r="AV100" s="10"/>
      <c r="AW100" s="10"/>
      <c r="AX100" s="10"/>
      <c r="AY100" s="4" t="str">
        <f t="shared" si="30"/>
        <v/>
      </c>
      <c r="AZ100" s="4" t="str">
        <f t="shared" si="30"/>
        <v/>
      </c>
      <c r="BA100" s="4" t="str">
        <f t="shared" si="30"/>
        <v/>
      </c>
      <c r="BB100" s="4" t="str">
        <f t="shared" si="28"/>
        <v/>
      </c>
      <c r="BC100" s="4" t="str">
        <f>IF(CD100="○",COUNTIF($AN$17:CD100,"○"),"")</f>
        <v/>
      </c>
      <c r="BD100" s="4" t="str">
        <f>IF(CE100="○",COUNTIF($AO$17:CE100,"○"),"")</f>
        <v/>
      </c>
      <c r="BE100" s="4" t="str">
        <f>IF(CF100="○",COUNTIF($AP$17:CF100,"○"),"")</f>
        <v/>
      </c>
      <c r="BF100" s="4" t="str">
        <f>IF(CK100="○",COUNTIF($AU$17:CK100,"○"),"")</f>
        <v/>
      </c>
      <c r="BG100" s="77"/>
      <c r="BH100" s="77"/>
      <c r="BI100" s="4" t="str">
        <f t="shared" si="31"/>
        <v/>
      </c>
      <c r="BJ100" s="4" t="str">
        <f t="shared" si="31"/>
        <v/>
      </c>
      <c r="BK100" s="4" t="str">
        <f t="shared" si="31"/>
        <v/>
      </c>
      <c r="BL100" s="4" t="str">
        <f t="shared" si="29"/>
        <v/>
      </c>
      <c r="BM100" s="4" t="str">
        <f>IF(CL100="○",COUNTIF($AN$17:CL100,"○"),"")</f>
        <v/>
      </c>
      <c r="BN100" s="4" t="str">
        <f>IF(CM100="○",COUNTIF($AO$17:CM100,"○"),"")</f>
        <v/>
      </c>
      <c r="BO100" s="4" t="str">
        <f>IF(CN100="○",COUNTIF($AP$17:CN100,"○"),"")</f>
        <v/>
      </c>
      <c r="BP100" s="4" t="str">
        <f>IF(DI100="○",COUNTIF($AU$17:DI100,"○"),"")</f>
        <v/>
      </c>
      <c r="BQ100" s="77"/>
      <c r="BR100" s="77"/>
      <c r="BS100" s="4"/>
      <c r="BT100" s="10"/>
      <c r="BU100" s="10"/>
      <c r="BV100" s="10"/>
      <c r="BW100" s="10"/>
      <c r="BX100" s="10"/>
      <c r="BY100" s="18"/>
      <c r="BZ100" s="10"/>
      <c r="CA100" s="10"/>
      <c r="CB100" s="10"/>
      <c r="CC100" s="10"/>
      <c r="CD100" s="10"/>
      <c r="CE100" s="10"/>
      <c r="CF100" s="10"/>
    </row>
    <row r="101" spans="1:84" ht="21.95" customHeight="1" thickTop="1" thickBot="1" x14ac:dyDescent="0.2">
      <c r="A101" s="4"/>
      <c r="B101" s="4"/>
      <c r="C101" s="4"/>
      <c r="D101" s="4"/>
      <c r="E101" s="45"/>
      <c r="F101" s="45"/>
      <c r="G101" s="45"/>
      <c r="H101" s="45"/>
      <c r="I101" s="77"/>
      <c r="J101" s="77"/>
      <c r="K101" s="4"/>
      <c r="L101" s="4"/>
      <c r="M101" s="4"/>
      <c r="N101" s="4"/>
      <c r="O101" s="46"/>
      <c r="P101" s="46"/>
      <c r="Q101" s="46"/>
      <c r="R101" s="46"/>
      <c r="S101" s="77"/>
      <c r="T101" s="77"/>
      <c r="U101" s="10"/>
      <c r="V101" s="95">
        <f t="shared" si="21"/>
        <v>5</v>
      </c>
      <c r="W101" s="120" t="str">
        <f>IF('申込一覧表（女子）'!$B$21=0,"",('申込一覧表（女子）'!$B$21))</f>
        <v/>
      </c>
      <c r="X101" s="96" t="str">
        <f t="shared" si="32"/>
        <v/>
      </c>
      <c r="Y101" s="97" t="str">
        <f t="shared" si="33"/>
        <v/>
      </c>
      <c r="Z101" s="97" t="str">
        <f t="shared" si="34"/>
        <v/>
      </c>
      <c r="AA101" s="98">
        <f t="shared" si="27"/>
        <v>0</v>
      </c>
      <c r="AB101" s="161" t="str">
        <f t="shared" si="35"/>
        <v/>
      </c>
      <c r="AC101" s="99" t="str">
        <f t="shared" si="36"/>
        <v/>
      </c>
      <c r="AD101" s="53"/>
      <c r="AE101" s="53"/>
      <c r="AF101" s="53"/>
      <c r="AG101" s="53"/>
      <c r="AH101" s="53"/>
      <c r="AI101" s="53"/>
      <c r="AJ101" s="166"/>
      <c r="AK101" s="53"/>
      <c r="AL101" s="166"/>
      <c r="AM101" s="53"/>
      <c r="AN101" s="8"/>
      <c r="AO101" s="8"/>
      <c r="AP101" s="8"/>
      <c r="AQ101" s="8"/>
      <c r="AR101" s="8"/>
      <c r="AS101" s="8"/>
      <c r="AT101" s="8"/>
      <c r="AU101" s="8"/>
      <c r="AV101" s="10"/>
      <c r="AW101" s="10"/>
      <c r="AX101" s="10"/>
      <c r="AY101" s="4" t="str">
        <f t="shared" si="30"/>
        <v/>
      </c>
      <c r="AZ101" s="4" t="str">
        <f t="shared" si="30"/>
        <v/>
      </c>
      <c r="BA101" s="4" t="str">
        <f t="shared" si="30"/>
        <v/>
      </c>
      <c r="BB101" s="4" t="str">
        <f t="shared" si="28"/>
        <v/>
      </c>
      <c r="BC101" s="4" t="str">
        <f>IF(CD101="○",COUNTIF($AN$17:CD101,"○"),"")</f>
        <v/>
      </c>
      <c r="BD101" s="4" t="str">
        <f>IF(CE101="○",COUNTIF($AO$17:CE101,"○"),"")</f>
        <v/>
      </c>
      <c r="BE101" s="4" t="str">
        <f>IF(CF101="○",COUNTIF($AP$17:CF101,"○"),"")</f>
        <v/>
      </c>
      <c r="BF101" s="4" t="str">
        <f>IF(CK101="○",COUNTIF($AU$17:CK101,"○"),"")</f>
        <v/>
      </c>
      <c r="BG101" s="77"/>
      <c r="BH101" s="77"/>
      <c r="BI101" s="4" t="str">
        <f t="shared" si="31"/>
        <v/>
      </c>
      <c r="BJ101" s="4" t="str">
        <f t="shared" si="31"/>
        <v/>
      </c>
      <c r="BK101" s="4" t="str">
        <f t="shared" si="31"/>
        <v/>
      </c>
      <c r="BL101" s="4" t="str">
        <f t="shared" si="29"/>
        <v/>
      </c>
      <c r="BM101" s="4" t="str">
        <f>IF(CL101="○",COUNTIF($AN$17:CL101,"○"),"")</f>
        <v/>
      </c>
      <c r="BN101" s="4" t="str">
        <f>IF(CM101="○",COUNTIF($AO$17:CM101,"○"),"")</f>
        <v/>
      </c>
      <c r="BO101" s="4" t="str">
        <f>IF(CN101="○",COUNTIF($AP$17:CN101,"○"),"")</f>
        <v/>
      </c>
      <c r="BP101" s="4" t="str">
        <f>IF(DI101="○",COUNTIF($AU$17:DI101,"○"),"")</f>
        <v/>
      </c>
      <c r="BQ101" s="77"/>
      <c r="BR101" s="77"/>
      <c r="BS101" s="4"/>
      <c r="BT101" s="10"/>
      <c r="BU101" s="10"/>
      <c r="BV101" s="10"/>
      <c r="BW101" s="10"/>
      <c r="BX101" s="10"/>
      <c r="BY101" s="18"/>
      <c r="BZ101" s="10"/>
      <c r="CA101" s="10"/>
      <c r="CB101" s="10"/>
      <c r="CC101" s="10"/>
      <c r="CD101" s="10"/>
      <c r="CE101" s="10"/>
      <c r="CF101" s="10"/>
    </row>
    <row r="102" spans="1:84" ht="21.95" customHeight="1" thickTop="1" thickBot="1" x14ac:dyDescent="0.2">
      <c r="A102" s="4"/>
      <c r="B102" s="4"/>
      <c r="C102" s="4"/>
      <c r="D102" s="4"/>
      <c r="E102" s="45"/>
      <c r="F102" s="45"/>
      <c r="G102" s="45"/>
      <c r="H102" s="45"/>
      <c r="I102" s="77"/>
      <c r="J102" s="77"/>
      <c r="K102" s="4"/>
      <c r="L102" s="4"/>
      <c r="M102" s="4"/>
      <c r="N102" s="4"/>
      <c r="O102" s="46"/>
      <c r="P102" s="46"/>
      <c r="Q102" s="46"/>
      <c r="R102" s="46"/>
      <c r="S102" s="77"/>
      <c r="T102" s="77"/>
      <c r="U102" s="10"/>
      <c r="V102" s="95">
        <f t="shared" si="21"/>
        <v>6</v>
      </c>
      <c r="W102" s="120" t="str">
        <f>IF('申込一覧表（女子）'!$B$22=0,"",('申込一覧表（女子）'!$B$22))</f>
        <v/>
      </c>
      <c r="X102" s="96" t="str">
        <f t="shared" si="32"/>
        <v/>
      </c>
      <c r="Y102" s="97" t="str">
        <f t="shared" si="33"/>
        <v/>
      </c>
      <c r="Z102" s="97" t="str">
        <f t="shared" si="34"/>
        <v/>
      </c>
      <c r="AA102" s="98">
        <f t="shared" si="27"/>
        <v>0</v>
      </c>
      <c r="AB102" s="161" t="str">
        <f t="shared" si="35"/>
        <v/>
      </c>
      <c r="AC102" s="99" t="str">
        <f t="shared" si="36"/>
        <v/>
      </c>
      <c r="AD102" s="53"/>
      <c r="AE102" s="53"/>
      <c r="AF102" s="53"/>
      <c r="AG102" s="53"/>
      <c r="AH102" s="53"/>
      <c r="AI102" s="53"/>
      <c r="AJ102" s="166"/>
      <c r="AK102" s="53"/>
      <c r="AL102" s="166"/>
      <c r="AM102" s="53"/>
      <c r="AN102" s="8"/>
      <c r="AO102" s="8"/>
      <c r="AP102" s="8"/>
      <c r="AQ102" s="8"/>
      <c r="AR102" s="8"/>
      <c r="AS102" s="8"/>
      <c r="AT102" s="8"/>
      <c r="AU102" s="8"/>
      <c r="AV102" s="10"/>
      <c r="AW102" s="10"/>
      <c r="AX102" s="10"/>
      <c r="AY102" s="4" t="str">
        <f t="shared" si="30"/>
        <v/>
      </c>
      <c r="AZ102" s="4" t="str">
        <f t="shared" si="30"/>
        <v/>
      </c>
      <c r="BA102" s="4" t="str">
        <f t="shared" si="30"/>
        <v/>
      </c>
      <c r="BB102" s="4" t="str">
        <f t="shared" si="28"/>
        <v/>
      </c>
      <c r="BC102" s="4" t="str">
        <f>IF(CD102="○",COUNTIF($AN$17:CD102,"○"),"")</f>
        <v/>
      </c>
      <c r="BD102" s="4" t="str">
        <f>IF(CE102="○",COUNTIF($AO$17:CE102,"○"),"")</f>
        <v/>
      </c>
      <c r="BE102" s="4" t="str">
        <f>IF(CF102="○",COUNTIF($AP$17:CF102,"○"),"")</f>
        <v/>
      </c>
      <c r="BF102" s="4" t="str">
        <f>IF(CK102="○",COUNTIF($AU$17:CK102,"○"),"")</f>
        <v/>
      </c>
      <c r="BG102" s="77"/>
      <c r="BH102" s="77"/>
      <c r="BI102" s="4" t="str">
        <f t="shared" si="31"/>
        <v/>
      </c>
      <c r="BJ102" s="4" t="str">
        <f t="shared" si="31"/>
        <v/>
      </c>
      <c r="BK102" s="4" t="str">
        <f t="shared" si="31"/>
        <v/>
      </c>
      <c r="BL102" s="4" t="str">
        <f t="shared" si="29"/>
        <v/>
      </c>
      <c r="BM102" s="4" t="str">
        <f>IF(CL102="○",COUNTIF($AN$17:CL102,"○"),"")</f>
        <v/>
      </c>
      <c r="BN102" s="4" t="str">
        <f>IF(CM102="○",COUNTIF($AO$17:CM102,"○"),"")</f>
        <v/>
      </c>
      <c r="BO102" s="4" t="str">
        <f>IF(CN102="○",COUNTIF($AP$17:CN102,"○"),"")</f>
        <v/>
      </c>
      <c r="BP102" s="4" t="str">
        <f>IF(DI102="○",COUNTIF($AU$17:DI102,"○"),"")</f>
        <v/>
      </c>
      <c r="BQ102" s="77"/>
      <c r="BR102" s="77"/>
      <c r="BS102" s="4"/>
      <c r="BT102" s="10"/>
      <c r="BU102" s="10"/>
      <c r="BV102" s="10"/>
      <c r="BW102" s="10"/>
      <c r="BX102" s="10"/>
      <c r="BY102" s="18"/>
      <c r="BZ102" s="39"/>
      <c r="CA102" s="10"/>
      <c r="CB102" s="10"/>
      <c r="CC102" s="10"/>
      <c r="CD102" s="10"/>
      <c r="CE102" s="10"/>
      <c r="CF102" s="10"/>
    </row>
    <row r="103" spans="1:84" ht="21.95" customHeight="1" thickTop="1" thickBot="1" x14ac:dyDescent="0.2">
      <c r="A103" s="4"/>
      <c r="B103" s="4"/>
      <c r="C103" s="4"/>
      <c r="D103" s="4"/>
      <c r="E103" s="45"/>
      <c r="F103" s="45"/>
      <c r="G103" s="45"/>
      <c r="H103" s="45"/>
      <c r="I103" s="77"/>
      <c r="J103" s="77"/>
      <c r="K103" s="4"/>
      <c r="L103" s="4"/>
      <c r="M103" s="4"/>
      <c r="N103" s="4"/>
      <c r="O103" s="46"/>
      <c r="P103" s="46"/>
      <c r="Q103" s="46"/>
      <c r="R103" s="46"/>
      <c r="S103" s="77"/>
      <c r="T103" s="77"/>
      <c r="U103" s="10"/>
      <c r="V103" s="95">
        <f t="shared" si="21"/>
        <v>7</v>
      </c>
      <c r="W103" s="120" t="str">
        <f>IF('申込一覧表（女子）'!$B$23=0,"",('申込一覧表（女子）'!$B$23))</f>
        <v/>
      </c>
      <c r="X103" s="96" t="str">
        <f t="shared" si="32"/>
        <v/>
      </c>
      <c r="Y103" s="97" t="str">
        <f t="shared" si="33"/>
        <v/>
      </c>
      <c r="Z103" s="97" t="str">
        <f t="shared" si="34"/>
        <v/>
      </c>
      <c r="AA103" s="98">
        <f t="shared" si="27"/>
        <v>0</v>
      </c>
      <c r="AB103" s="161" t="str">
        <f t="shared" si="35"/>
        <v/>
      </c>
      <c r="AC103" s="99" t="str">
        <f t="shared" si="36"/>
        <v/>
      </c>
      <c r="AD103" s="53"/>
      <c r="AE103" s="53"/>
      <c r="AF103" s="53"/>
      <c r="AG103" s="53"/>
      <c r="AH103" s="53"/>
      <c r="AI103" s="53"/>
      <c r="AJ103" s="166"/>
      <c r="AK103" s="53"/>
      <c r="AL103" s="166"/>
      <c r="AM103" s="53"/>
      <c r="AN103" s="8"/>
      <c r="AO103" s="8"/>
      <c r="AP103" s="8"/>
      <c r="AQ103" s="8"/>
      <c r="AR103" s="8"/>
      <c r="AS103" s="8"/>
      <c r="AT103" s="8"/>
      <c r="AU103" s="8"/>
      <c r="AV103" s="10"/>
      <c r="AW103" s="10"/>
      <c r="AX103" s="10"/>
      <c r="AY103" s="4" t="str">
        <f t="shared" si="30"/>
        <v/>
      </c>
      <c r="AZ103" s="4" t="str">
        <f t="shared" si="30"/>
        <v/>
      </c>
      <c r="BA103" s="4" t="str">
        <f t="shared" si="30"/>
        <v/>
      </c>
      <c r="BB103" s="4" t="str">
        <f t="shared" si="28"/>
        <v/>
      </c>
      <c r="BC103" s="4" t="str">
        <f>IF(CD103="○",COUNTIF($AN$17:CD103,"○"),"")</f>
        <v/>
      </c>
      <c r="BD103" s="4" t="str">
        <f>IF(CE103="○",COUNTIF($AO$17:CE103,"○"),"")</f>
        <v/>
      </c>
      <c r="BE103" s="4" t="str">
        <f>IF(CF103="○",COUNTIF($AP$17:CF103,"○"),"")</f>
        <v/>
      </c>
      <c r="BF103" s="4" t="str">
        <f>IF(CK103="○",COUNTIF($AU$17:CK103,"○"),"")</f>
        <v/>
      </c>
      <c r="BG103" s="77"/>
      <c r="BH103" s="77"/>
      <c r="BI103" s="4" t="str">
        <f t="shared" si="31"/>
        <v/>
      </c>
      <c r="BJ103" s="4" t="str">
        <f t="shared" si="31"/>
        <v/>
      </c>
      <c r="BK103" s="4" t="str">
        <f t="shared" si="31"/>
        <v/>
      </c>
      <c r="BL103" s="4" t="str">
        <f t="shared" si="29"/>
        <v/>
      </c>
      <c r="BM103" s="4" t="str">
        <f>IF(CL103="○",COUNTIF($AN$17:CL103,"○"),"")</f>
        <v/>
      </c>
      <c r="BN103" s="4" t="str">
        <f>IF(CM103="○",COUNTIF($AO$17:CM103,"○"),"")</f>
        <v/>
      </c>
      <c r="BO103" s="4" t="str">
        <f>IF(CN103="○",COUNTIF($AP$17:CN103,"○"),"")</f>
        <v/>
      </c>
      <c r="BP103" s="4" t="str">
        <f>IF(DI103="○",COUNTIF($AU$17:DI103,"○"),"")</f>
        <v/>
      </c>
      <c r="BQ103" s="77"/>
      <c r="BR103" s="77"/>
      <c r="BS103" s="4"/>
      <c r="BT103" s="10"/>
      <c r="BU103" s="10"/>
      <c r="BV103" s="10"/>
      <c r="BW103" s="10"/>
      <c r="BX103" s="10"/>
      <c r="BY103" s="18"/>
      <c r="BZ103" s="9"/>
      <c r="CA103" s="9"/>
      <c r="CB103" s="10"/>
      <c r="CC103" s="10"/>
      <c r="CD103" s="10"/>
      <c r="CE103" s="10"/>
      <c r="CF103" s="10"/>
    </row>
    <row r="104" spans="1:84" ht="21.95" customHeight="1" thickTop="1" thickBot="1" x14ac:dyDescent="0.2">
      <c r="A104" s="4"/>
      <c r="B104" s="4"/>
      <c r="C104" s="4"/>
      <c r="D104" s="4"/>
      <c r="E104" s="45"/>
      <c r="F104" s="45"/>
      <c r="G104" s="45"/>
      <c r="H104" s="45"/>
      <c r="I104" s="77"/>
      <c r="J104" s="77"/>
      <c r="K104" s="4"/>
      <c r="L104" s="4"/>
      <c r="M104" s="4"/>
      <c r="N104" s="4"/>
      <c r="O104" s="46"/>
      <c r="P104" s="46"/>
      <c r="Q104" s="46"/>
      <c r="R104" s="46"/>
      <c r="S104" s="77"/>
      <c r="T104" s="77"/>
      <c r="U104" s="10"/>
      <c r="V104" s="95">
        <f t="shared" si="21"/>
        <v>8</v>
      </c>
      <c r="W104" s="120" t="str">
        <f>IF('申込一覧表（女子）'!$B$24=0,"",('申込一覧表（女子）'!$B$24))</f>
        <v/>
      </c>
      <c r="X104" s="96" t="str">
        <f t="shared" si="32"/>
        <v/>
      </c>
      <c r="Y104" s="97" t="str">
        <f t="shared" si="33"/>
        <v/>
      </c>
      <c r="Z104" s="97" t="str">
        <f t="shared" si="34"/>
        <v/>
      </c>
      <c r="AA104" s="98">
        <f t="shared" si="27"/>
        <v>0</v>
      </c>
      <c r="AB104" s="161" t="str">
        <f t="shared" si="35"/>
        <v/>
      </c>
      <c r="AC104" s="99" t="str">
        <f t="shared" si="36"/>
        <v/>
      </c>
      <c r="AD104" s="53"/>
      <c r="AE104" s="53"/>
      <c r="AF104" s="53"/>
      <c r="AG104" s="53"/>
      <c r="AH104" s="53"/>
      <c r="AI104" s="53"/>
      <c r="AJ104" s="166"/>
      <c r="AK104" s="53"/>
      <c r="AL104" s="166"/>
      <c r="AM104" s="53"/>
      <c r="AN104" s="8"/>
      <c r="AO104" s="8"/>
      <c r="AP104" s="8"/>
      <c r="AQ104" s="8"/>
      <c r="AR104" s="8"/>
      <c r="AS104" s="8"/>
      <c r="AT104" s="8"/>
      <c r="AU104" s="8"/>
      <c r="AV104" s="10"/>
      <c r="AW104" s="10"/>
      <c r="AX104" s="10"/>
      <c r="AY104" s="4" t="str">
        <f t="shared" si="30"/>
        <v/>
      </c>
      <c r="AZ104" s="4" t="str">
        <f t="shared" si="30"/>
        <v/>
      </c>
      <c r="BA104" s="4" t="str">
        <f t="shared" si="30"/>
        <v/>
      </c>
      <c r="BB104" s="4" t="str">
        <f t="shared" si="28"/>
        <v/>
      </c>
      <c r="BC104" s="4" t="str">
        <f>IF(CD104="○",COUNTIF($AN$17:CD104,"○"),"")</f>
        <v/>
      </c>
      <c r="BD104" s="4" t="str">
        <f>IF(CE104="○",COUNTIF($AO$17:CE104,"○"),"")</f>
        <v/>
      </c>
      <c r="BE104" s="4" t="str">
        <f>IF(CF104="○",COUNTIF($AP$17:CF104,"○"),"")</f>
        <v/>
      </c>
      <c r="BF104" s="4" t="str">
        <f>IF(CK104="○",COUNTIF($AU$17:CK104,"○"),"")</f>
        <v/>
      </c>
      <c r="BG104" s="77"/>
      <c r="BH104" s="77"/>
      <c r="BI104" s="4" t="str">
        <f t="shared" si="31"/>
        <v/>
      </c>
      <c r="BJ104" s="4" t="str">
        <f t="shared" si="31"/>
        <v/>
      </c>
      <c r="BK104" s="4" t="str">
        <f t="shared" si="31"/>
        <v/>
      </c>
      <c r="BL104" s="4" t="str">
        <f t="shared" si="29"/>
        <v/>
      </c>
      <c r="BM104" s="4" t="str">
        <f>IF(CL104="○",COUNTIF($AN$17:CL104,"○"),"")</f>
        <v/>
      </c>
      <c r="BN104" s="4" t="str">
        <f>IF(CM104="○",COUNTIF($AO$17:CM104,"○"),"")</f>
        <v/>
      </c>
      <c r="BO104" s="4" t="str">
        <f>IF(CN104="○",COUNTIF($AP$17:CN104,"○"),"")</f>
        <v/>
      </c>
      <c r="BP104" s="4" t="str">
        <f>IF(DI104="○",COUNTIF($AU$17:DI104,"○"),"")</f>
        <v/>
      </c>
      <c r="BQ104" s="77"/>
      <c r="BR104" s="77"/>
      <c r="BS104" s="4"/>
      <c r="BT104" s="10"/>
      <c r="BU104" s="10"/>
      <c r="BV104" s="24"/>
      <c r="BW104" s="10"/>
      <c r="BX104" s="10"/>
      <c r="BY104" s="18"/>
      <c r="BZ104" s="10"/>
      <c r="CA104" s="10"/>
      <c r="CB104" s="10"/>
      <c r="CC104" s="10"/>
      <c r="CD104" s="10"/>
      <c r="CE104" s="24"/>
      <c r="CF104" s="10"/>
    </row>
    <row r="105" spans="1:84" ht="21.95" customHeight="1" thickTop="1" thickBot="1" x14ac:dyDescent="0.2">
      <c r="A105" s="4"/>
      <c r="B105" s="4"/>
      <c r="C105" s="4"/>
      <c r="D105" s="4"/>
      <c r="E105" s="45"/>
      <c r="F105" s="45"/>
      <c r="G105" s="45"/>
      <c r="H105" s="45"/>
      <c r="I105" s="77"/>
      <c r="J105" s="77"/>
      <c r="K105" s="4"/>
      <c r="L105" s="4"/>
      <c r="M105" s="4"/>
      <c r="N105" s="4"/>
      <c r="O105" s="46"/>
      <c r="P105" s="46"/>
      <c r="Q105" s="46"/>
      <c r="R105" s="46"/>
      <c r="S105" s="77"/>
      <c r="T105" s="77"/>
      <c r="U105" s="10"/>
      <c r="V105" s="95">
        <f t="shared" si="21"/>
        <v>9</v>
      </c>
      <c r="W105" s="120" t="str">
        <f>IF('申込一覧表（女子）'!$B$25=0,"",('申込一覧表（女子）'!$B$25))</f>
        <v/>
      </c>
      <c r="X105" s="96" t="str">
        <f t="shared" si="32"/>
        <v/>
      </c>
      <c r="Y105" s="97" t="str">
        <f t="shared" si="33"/>
        <v/>
      </c>
      <c r="Z105" s="97" t="str">
        <f t="shared" si="34"/>
        <v/>
      </c>
      <c r="AA105" s="98">
        <f t="shared" si="27"/>
        <v>0</v>
      </c>
      <c r="AB105" s="161" t="str">
        <f t="shared" si="35"/>
        <v/>
      </c>
      <c r="AC105" s="99" t="str">
        <f t="shared" si="36"/>
        <v/>
      </c>
      <c r="AD105" s="53"/>
      <c r="AE105" s="53"/>
      <c r="AF105" s="53"/>
      <c r="AG105" s="53"/>
      <c r="AH105" s="53"/>
      <c r="AI105" s="53"/>
      <c r="AJ105" s="166"/>
      <c r="AK105" s="53"/>
      <c r="AL105" s="166"/>
      <c r="AM105" s="53"/>
      <c r="AN105" s="8"/>
      <c r="AO105" s="8"/>
      <c r="AP105" s="8"/>
      <c r="AQ105" s="8"/>
      <c r="AR105" s="8"/>
      <c r="AS105" s="8"/>
      <c r="AT105" s="8"/>
      <c r="AU105" s="8"/>
      <c r="AV105" s="10"/>
      <c r="AW105" s="10"/>
      <c r="AX105" s="10"/>
      <c r="AY105" s="4" t="str">
        <f t="shared" si="30"/>
        <v/>
      </c>
      <c r="AZ105" s="4" t="str">
        <f t="shared" si="30"/>
        <v/>
      </c>
      <c r="BA105" s="4" t="str">
        <f t="shared" si="30"/>
        <v/>
      </c>
      <c r="BB105" s="4" t="str">
        <f t="shared" si="28"/>
        <v/>
      </c>
      <c r="BC105" s="4" t="str">
        <f>IF(CD105="○",COUNTIF($AN$17:CD105,"○"),"")</f>
        <v/>
      </c>
      <c r="BD105" s="4" t="str">
        <f>IF(CE105="○",COUNTIF($AO$17:CE105,"○"),"")</f>
        <v/>
      </c>
      <c r="BE105" s="4" t="str">
        <f>IF(CF105="○",COUNTIF($AP$17:CF105,"○"),"")</f>
        <v/>
      </c>
      <c r="BF105" s="4" t="str">
        <f>IF(CK105="○",COUNTIF($AU$17:CK105,"○"),"")</f>
        <v/>
      </c>
      <c r="BG105" s="77"/>
      <c r="BH105" s="77"/>
      <c r="BI105" s="4" t="str">
        <f t="shared" si="31"/>
        <v/>
      </c>
      <c r="BJ105" s="4" t="str">
        <f t="shared" si="31"/>
        <v/>
      </c>
      <c r="BK105" s="4" t="str">
        <f t="shared" si="31"/>
        <v/>
      </c>
      <c r="BL105" s="4" t="str">
        <f t="shared" si="29"/>
        <v/>
      </c>
      <c r="BM105" s="4" t="str">
        <f>IF(CL105="○",COUNTIF($AN$17:CL105,"○"),"")</f>
        <v/>
      </c>
      <c r="BN105" s="4" t="str">
        <f>IF(CM105="○",COUNTIF($AO$17:CM105,"○"),"")</f>
        <v/>
      </c>
      <c r="BO105" s="4" t="str">
        <f>IF(CN105="○",COUNTIF($AP$17:CN105,"○"),"")</f>
        <v/>
      </c>
      <c r="BP105" s="4" t="str">
        <f>IF(DI105="○",COUNTIF($AU$17:DI105,"○"),"")</f>
        <v/>
      </c>
      <c r="BQ105" s="77"/>
      <c r="BR105" s="77"/>
      <c r="BS105" s="4"/>
      <c r="BT105" s="10"/>
      <c r="BU105" s="10"/>
      <c r="BV105" s="10"/>
      <c r="BW105" s="10"/>
      <c r="BX105" s="10"/>
      <c r="BY105" s="18"/>
      <c r="BZ105" s="10"/>
      <c r="CA105" s="10"/>
      <c r="CB105" s="10"/>
      <c r="CC105" s="10"/>
      <c r="CD105" s="10"/>
      <c r="CE105" s="10"/>
      <c r="CF105" s="10"/>
    </row>
    <row r="106" spans="1:84" ht="21.95" customHeight="1" thickTop="1" thickBot="1" x14ac:dyDescent="0.2">
      <c r="A106" s="4"/>
      <c r="B106" s="4"/>
      <c r="C106" s="4"/>
      <c r="D106" s="4"/>
      <c r="E106" s="45"/>
      <c r="F106" s="45"/>
      <c r="G106" s="45"/>
      <c r="H106" s="45"/>
      <c r="I106" s="77"/>
      <c r="J106" s="77"/>
      <c r="K106" s="4"/>
      <c r="L106" s="4"/>
      <c r="M106" s="4"/>
      <c r="N106" s="4"/>
      <c r="O106" s="46"/>
      <c r="P106" s="46"/>
      <c r="Q106" s="46"/>
      <c r="R106" s="46"/>
      <c r="S106" s="77"/>
      <c r="T106" s="77"/>
      <c r="U106" s="10"/>
      <c r="V106" s="95">
        <f t="shared" si="21"/>
        <v>10</v>
      </c>
      <c r="W106" s="120" t="str">
        <f>IF('申込一覧表（女子）'!$B$26=0,"",('申込一覧表（女子）'!$B$26))</f>
        <v/>
      </c>
      <c r="X106" s="96" t="str">
        <f t="shared" si="32"/>
        <v/>
      </c>
      <c r="Y106" s="97" t="str">
        <f t="shared" si="33"/>
        <v/>
      </c>
      <c r="Z106" s="97" t="str">
        <f t="shared" si="34"/>
        <v/>
      </c>
      <c r="AA106" s="98">
        <f t="shared" si="27"/>
        <v>0</v>
      </c>
      <c r="AB106" s="161" t="str">
        <f t="shared" si="35"/>
        <v/>
      </c>
      <c r="AC106" s="99" t="str">
        <f t="shared" si="36"/>
        <v/>
      </c>
      <c r="AD106" s="53"/>
      <c r="AE106" s="53"/>
      <c r="AF106" s="53"/>
      <c r="AG106" s="53"/>
      <c r="AH106" s="53"/>
      <c r="AI106" s="53"/>
      <c r="AJ106" s="166"/>
      <c r="AK106" s="53"/>
      <c r="AL106" s="166"/>
      <c r="AM106" s="53"/>
      <c r="AN106" s="8"/>
      <c r="AO106" s="8"/>
      <c r="AP106" s="8"/>
      <c r="AQ106" s="8"/>
      <c r="AR106" s="8"/>
      <c r="AS106" s="8"/>
      <c r="AT106" s="8"/>
      <c r="AU106" s="8"/>
      <c r="AV106" s="10"/>
      <c r="AW106" s="10"/>
      <c r="AX106" s="10"/>
      <c r="AY106" s="4" t="str">
        <f t="shared" si="30"/>
        <v/>
      </c>
      <c r="AZ106" s="4" t="str">
        <f t="shared" si="30"/>
        <v/>
      </c>
      <c r="BA106" s="4" t="str">
        <f t="shared" si="30"/>
        <v/>
      </c>
      <c r="BB106" s="4" t="str">
        <f t="shared" si="28"/>
        <v/>
      </c>
      <c r="BC106" s="4" t="str">
        <f>IF(CD106="○",COUNTIF($AN$17:CD106,"○"),"")</f>
        <v/>
      </c>
      <c r="BD106" s="4" t="str">
        <f>IF(CE106="○",COUNTIF($AO$17:CE106,"○"),"")</f>
        <v/>
      </c>
      <c r="BE106" s="4" t="str">
        <f>IF(CF106="○",COUNTIF($AP$17:CF106,"○"),"")</f>
        <v/>
      </c>
      <c r="BF106" s="4" t="str">
        <f>IF(CK106="○",COUNTIF($AU$17:CK106,"○"),"")</f>
        <v/>
      </c>
      <c r="BG106" s="77"/>
      <c r="BH106" s="77"/>
      <c r="BI106" s="4" t="str">
        <f t="shared" si="31"/>
        <v/>
      </c>
      <c r="BJ106" s="4" t="str">
        <f t="shared" si="31"/>
        <v/>
      </c>
      <c r="BK106" s="4" t="str">
        <f t="shared" si="31"/>
        <v/>
      </c>
      <c r="BL106" s="4" t="str">
        <f t="shared" si="29"/>
        <v/>
      </c>
      <c r="BM106" s="4" t="str">
        <f>IF(CL106="○",COUNTIF($AN$17:CL106,"○"),"")</f>
        <v/>
      </c>
      <c r="BN106" s="4" t="str">
        <f>IF(CM106="○",COUNTIF($AO$17:CM106,"○"),"")</f>
        <v/>
      </c>
      <c r="BO106" s="4" t="str">
        <f>IF(CN106="○",COUNTIF($AP$17:CN106,"○"),"")</f>
        <v/>
      </c>
      <c r="BP106" s="4" t="str">
        <f>IF(DI106="○",COUNTIF($AU$17:DI106,"○"),"")</f>
        <v/>
      </c>
      <c r="BQ106" s="77"/>
      <c r="BR106" s="77"/>
      <c r="BS106" s="4"/>
      <c r="BT106" s="10"/>
      <c r="BU106" s="10"/>
      <c r="BV106" s="10"/>
      <c r="BW106" s="10"/>
      <c r="BX106" s="10"/>
      <c r="BY106" s="18"/>
      <c r="BZ106" s="10"/>
      <c r="CA106" s="10"/>
      <c r="CB106" s="10"/>
      <c r="CC106" s="10"/>
      <c r="CD106" s="10"/>
      <c r="CE106" s="10"/>
      <c r="CF106" s="10"/>
    </row>
    <row r="107" spans="1:84" ht="21.95" customHeight="1" thickTop="1" thickBot="1" x14ac:dyDescent="0.2">
      <c r="A107" s="4"/>
      <c r="B107" s="4"/>
      <c r="C107" s="4"/>
      <c r="D107" s="4"/>
      <c r="E107" s="45"/>
      <c r="F107" s="45"/>
      <c r="G107" s="45"/>
      <c r="H107" s="45"/>
      <c r="I107" s="77"/>
      <c r="J107" s="77"/>
      <c r="K107" s="4"/>
      <c r="L107" s="4"/>
      <c r="M107" s="4"/>
      <c r="N107" s="4"/>
      <c r="O107" s="46"/>
      <c r="P107" s="46"/>
      <c r="Q107" s="46"/>
      <c r="R107" s="46"/>
      <c r="S107" s="77"/>
      <c r="T107" s="77"/>
      <c r="U107" s="10"/>
      <c r="V107" s="95">
        <f t="shared" si="21"/>
        <v>11</v>
      </c>
      <c r="W107" s="120" t="str">
        <f>IF('申込一覧表（女子）'!$B$27=0,"",('申込一覧表（女子）'!$B$27))</f>
        <v/>
      </c>
      <c r="X107" s="96" t="str">
        <f t="shared" si="32"/>
        <v/>
      </c>
      <c r="Y107" s="97" t="str">
        <f t="shared" si="33"/>
        <v/>
      </c>
      <c r="Z107" s="97" t="str">
        <f t="shared" si="34"/>
        <v/>
      </c>
      <c r="AA107" s="98">
        <f t="shared" si="27"/>
        <v>0</v>
      </c>
      <c r="AB107" s="161" t="str">
        <f t="shared" si="35"/>
        <v/>
      </c>
      <c r="AC107" s="99" t="str">
        <f t="shared" si="36"/>
        <v/>
      </c>
      <c r="AD107" s="53"/>
      <c r="AE107" s="53"/>
      <c r="AF107" s="53"/>
      <c r="AG107" s="53"/>
      <c r="AH107" s="53"/>
      <c r="AI107" s="53"/>
      <c r="AJ107" s="166"/>
      <c r="AK107" s="53"/>
      <c r="AL107" s="166"/>
      <c r="AM107" s="53"/>
      <c r="AN107" s="8"/>
      <c r="AO107" s="8"/>
      <c r="AP107" s="8"/>
      <c r="AQ107" s="8"/>
      <c r="AR107" s="8"/>
      <c r="AS107" s="8"/>
      <c r="AT107" s="8"/>
      <c r="AU107" s="8"/>
      <c r="AV107" s="10"/>
      <c r="AW107" s="10"/>
      <c r="AX107" s="10"/>
      <c r="AY107" s="4" t="str">
        <f t="shared" si="30"/>
        <v/>
      </c>
      <c r="AZ107" s="4" t="str">
        <f t="shared" si="30"/>
        <v/>
      </c>
      <c r="BA107" s="4" t="str">
        <f t="shared" si="30"/>
        <v/>
      </c>
      <c r="BB107" s="4" t="str">
        <f t="shared" si="28"/>
        <v/>
      </c>
      <c r="BC107" s="4" t="str">
        <f>IF(CD107="○",COUNTIF($AN$17:CD107,"○"),"")</f>
        <v/>
      </c>
      <c r="BD107" s="4" t="str">
        <f>IF(CE107="○",COUNTIF($AO$17:CE107,"○"),"")</f>
        <v/>
      </c>
      <c r="BE107" s="4" t="str">
        <f>IF(CF107="○",COUNTIF($AP$17:CF107,"○"),"")</f>
        <v/>
      </c>
      <c r="BF107" s="4" t="str">
        <f>IF(CK107="○",COUNTIF($AU$17:CK107,"○"),"")</f>
        <v/>
      </c>
      <c r="BG107" s="77"/>
      <c r="BH107" s="77"/>
      <c r="BI107" s="4" t="str">
        <f t="shared" si="31"/>
        <v/>
      </c>
      <c r="BJ107" s="4" t="str">
        <f t="shared" si="31"/>
        <v/>
      </c>
      <c r="BK107" s="4" t="str">
        <f t="shared" si="31"/>
        <v/>
      </c>
      <c r="BL107" s="4" t="str">
        <f t="shared" si="29"/>
        <v/>
      </c>
      <c r="BM107" s="4" t="str">
        <f>IF(CL107="○",COUNTIF($AN$17:CL107,"○"),"")</f>
        <v/>
      </c>
      <c r="BN107" s="4" t="str">
        <f>IF(CM107="○",COUNTIF($AO$17:CM107,"○"),"")</f>
        <v/>
      </c>
      <c r="BO107" s="4" t="str">
        <f>IF(CN107="○",COUNTIF($AP$17:CN107,"○"),"")</f>
        <v/>
      </c>
      <c r="BP107" s="4" t="str">
        <f>IF(DI107="○",COUNTIF($AU$17:DI107,"○"),"")</f>
        <v/>
      </c>
      <c r="BQ107" s="77"/>
      <c r="BR107" s="77"/>
      <c r="BS107" s="4"/>
      <c r="BT107" s="10"/>
      <c r="BU107" s="10"/>
      <c r="BV107" s="10"/>
      <c r="BW107" s="10"/>
      <c r="BX107" s="10"/>
      <c r="BY107" s="18"/>
      <c r="BZ107" s="10"/>
      <c r="CA107" s="10"/>
      <c r="CB107" s="10"/>
      <c r="CC107" s="10"/>
      <c r="CD107" s="10"/>
      <c r="CE107" s="10"/>
      <c r="CF107" s="10"/>
    </row>
    <row r="108" spans="1:84" ht="21.95" customHeight="1" thickTop="1" thickBot="1" x14ac:dyDescent="0.2">
      <c r="A108" s="4"/>
      <c r="B108" s="4"/>
      <c r="C108" s="4"/>
      <c r="D108" s="4"/>
      <c r="E108" s="45"/>
      <c r="F108" s="45"/>
      <c r="G108" s="45"/>
      <c r="H108" s="45"/>
      <c r="I108" s="77"/>
      <c r="J108" s="77"/>
      <c r="K108" s="4"/>
      <c r="L108" s="4"/>
      <c r="M108" s="4"/>
      <c r="N108" s="4"/>
      <c r="O108" s="46"/>
      <c r="P108" s="46"/>
      <c r="Q108" s="46"/>
      <c r="R108" s="46"/>
      <c r="S108" s="77"/>
      <c r="T108" s="77"/>
      <c r="U108" s="10"/>
      <c r="V108" s="95">
        <f t="shared" si="21"/>
        <v>12</v>
      </c>
      <c r="W108" s="120" t="str">
        <f>IF('申込一覧表（女子）'!$B$28=0,"",('申込一覧表（女子）'!$B$28))</f>
        <v/>
      </c>
      <c r="X108" s="96" t="str">
        <f t="shared" si="32"/>
        <v/>
      </c>
      <c r="Y108" s="97" t="str">
        <f t="shared" si="33"/>
        <v/>
      </c>
      <c r="Z108" s="97" t="str">
        <f t="shared" si="34"/>
        <v/>
      </c>
      <c r="AA108" s="98">
        <f t="shared" si="27"/>
        <v>0</v>
      </c>
      <c r="AB108" s="161" t="str">
        <f t="shared" si="35"/>
        <v/>
      </c>
      <c r="AC108" s="99" t="str">
        <f t="shared" si="36"/>
        <v/>
      </c>
      <c r="AD108" s="53"/>
      <c r="AE108" s="53"/>
      <c r="AF108" s="53"/>
      <c r="AG108" s="53"/>
      <c r="AH108" s="53"/>
      <c r="AI108" s="53"/>
      <c r="AJ108" s="166"/>
      <c r="AK108" s="53"/>
      <c r="AL108" s="166"/>
      <c r="AM108" s="53"/>
      <c r="AN108" s="8"/>
      <c r="AO108" s="8"/>
      <c r="AP108" s="8"/>
      <c r="AQ108" s="8"/>
      <c r="AR108" s="8"/>
      <c r="AS108" s="8"/>
      <c r="AT108" s="8"/>
      <c r="AU108" s="8"/>
      <c r="AV108" s="10"/>
      <c r="AW108" s="10"/>
      <c r="AX108" s="10"/>
      <c r="AY108" s="4" t="str">
        <f t="shared" si="30"/>
        <v/>
      </c>
      <c r="AZ108" s="4" t="str">
        <f t="shared" si="30"/>
        <v/>
      </c>
      <c r="BA108" s="4" t="str">
        <f t="shared" si="30"/>
        <v/>
      </c>
      <c r="BB108" s="4" t="str">
        <f t="shared" si="28"/>
        <v/>
      </c>
      <c r="BC108" s="4" t="str">
        <f>IF(CD108="○",COUNTIF($AN$17:CD108,"○"),"")</f>
        <v/>
      </c>
      <c r="BD108" s="4" t="str">
        <f>IF(CE108="○",COUNTIF($AO$17:CE108,"○"),"")</f>
        <v/>
      </c>
      <c r="BE108" s="4" t="str">
        <f>IF(CF108="○",COUNTIF($AP$17:CF108,"○"),"")</f>
        <v/>
      </c>
      <c r="BF108" s="4" t="str">
        <f>IF(CK108="○",COUNTIF($AU$17:CK108,"○"),"")</f>
        <v/>
      </c>
      <c r="BG108" s="77"/>
      <c r="BH108" s="77"/>
      <c r="BI108" s="4" t="str">
        <f t="shared" si="31"/>
        <v/>
      </c>
      <c r="BJ108" s="4" t="str">
        <f t="shared" si="31"/>
        <v/>
      </c>
      <c r="BK108" s="4" t="str">
        <f t="shared" si="31"/>
        <v/>
      </c>
      <c r="BL108" s="4" t="str">
        <f t="shared" si="29"/>
        <v/>
      </c>
      <c r="BM108" s="4" t="str">
        <f>IF(CL108="○",COUNTIF($AN$17:CL108,"○"),"")</f>
        <v/>
      </c>
      <c r="BN108" s="4" t="str">
        <f>IF(CM108="○",COUNTIF($AO$17:CM108,"○"),"")</f>
        <v/>
      </c>
      <c r="BO108" s="4" t="str">
        <f>IF(CN108="○",COUNTIF($AP$17:CN108,"○"),"")</f>
        <v/>
      </c>
      <c r="BP108" s="4" t="str">
        <f>IF(DI108="○",COUNTIF($AU$17:DI108,"○"),"")</f>
        <v/>
      </c>
      <c r="BQ108" s="77"/>
      <c r="BR108" s="77"/>
      <c r="BS108" s="4"/>
      <c r="BT108" s="10"/>
      <c r="BU108" s="10"/>
      <c r="BV108" s="10"/>
      <c r="BW108" s="10"/>
      <c r="BX108" s="10"/>
      <c r="BY108" s="18"/>
      <c r="BZ108" s="10"/>
      <c r="CA108" s="10"/>
      <c r="CB108" s="10"/>
      <c r="CC108" s="10"/>
      <c r="CD108" s="10"/>
      <c r="CE108" s="10"/>
      <c r="CF108" s="10"/>
    </row>
    <row r="109" spans="1:84" ht="21.95" customHeight="1" thickTop="1" thickBot="1" x14ac:dyDescent="0.2">
      <c r="A109" s="4"/>
      <c r="B109" s="4"/>
      <c r="C109" s="4"/>
      <c r="D109" s="4"/>
      <c r="E109" s="45"/>
      <c r="F109" s="45"/>
      <c r="G109" s="45"/>
      <c r="H109" s="45"/>
      <c r="I109" s="77"/>
      <c r="J109" s="77"/>
      <c r="K109" s="4"/>
      <c r="L109" s="4"/>
      <c r="M109" s="4"/>
      <c r="N109" s="4"/>
      <c r="O109" s="46"/>
      <c r="P109" s="46"/>
      <c r="Q109" s="46"/>
      <c r="R109" s="46"/>
      <c r="S109" s="77"/>
      <c r="T109" s="77"/>
      <c r="U109" s="10"/>
      <c r="V109" s="95">
        <f t="shared" si="21"/>
        <v>13</v>
      </c>
      <c r="W109" s="120" t="str">
        <f>IF('申込一覧表（女子）'!$B$29=0,"",('申込一覧表（女子）'!$B$29))</f>
        <v/>
      </c>
      <c r="X109" s="96" t="str">
        <f t="shared" si="32"/>
        <v/>
      </c>
      <c r="Y109" s="97" t="str">
        <f t="shared" si="33"/>
        <v/>
      </c>
      <c r="Z109" s="97" t="str">
        <f t="shared" si="34"/>
        <v/>
      </c>
      <c r="AA109" s="98">
        <f t="shared" si="27"/>
        <v>0</v>
      </c>
      <c r="AB109" s="161" t="str">
        <f t="shared" si="35"/>
        <v/>
      </c>
      <c r="AC109" s="99" t="str">
        <f t="shared" si="36"/>
        <v/>
      </c>
      <c r="AD109" s="53"/>
      <c r="AE109" s="53"/>
      <c r="AF109" s="53"/>
      <c r="AG109" s="53"/>
      <c r="AH109" s="53"/>
      <c r="AI109" s="53"/>
      <c r="AJ109" s="166"/>
      <c r="AK109" s="53"/>
      <c r="AL109" s="166"/>
      <c r="AM109" s="53"/>
      <c r="AN109" s="8"/>
      <c r="AO109" s="8"/>
      <c r="AP109" s="8"/>
      <c r="AQ109" s="8"/>
      <c r="AR109" s="8"/>
      <c r="AS109" s="8"/>
      <c r="AT109" s="8"/>
      <c r="AU109" s="8"/>
      <c r="AV109" s="10"/>
      <c r="AW109" s="10"/>
      <c r="AX109" s="10"/>
      <c r="AY109" s="4" t="str">
        <f t="shared" si="30"/>
        <v/>
      </c>
      <c r="AZ109" s="4" t="str">
        <f t="shared" si="30"/>
        <v/>
      </c>
      <c r="BA109" s="4" t="str">
        <f t="shared" si="30"/>
        <v/>
      </c>
      <c r="BB109" s="4" t="str">
        <f t="shared" si="28"/>
        <v/>
      </c>
      <c r="BC109" s="4" t="str">
        <f>IF(CD109="○",COUNTIF($AN$17:CD109,"○"),"")</f>
        <v/>
      </c>
      <c r="BD109" s="4" t="str">
        <f>IF(CE109="○",COUNTIF($AO$17:CE109,"○"),"")</f>
        <v/>
      </c>
      <c r="BE109" s="4" t="str">
        <f>IF(CF109="○",COUNTIF($AP$17:CF109,"○"),"")</f>
        <v/>
      </c>
      <c r="BF109" s="4" t="str">
        <f>IF(CK109="○",COUNTIF($AU$17:CK109,"○"),"")</f>
        <v/>
      </c>
      <c r="BG109" s="77"/>
      <c r="BH109" s="77"/>
      <c r="BI109" s="4" t="str">
        <f t="shared" si="31"/>
        <v/>
      </c>
      <c r="BJ109" s="4" t="str">
        <f t="shared" si="31"/>
        <v/>
      </c>
      <c r="BK109" s="4" t="str">
        <f t="shared" si="31"/>
        <v/>
      </c>
      <c r="BL109" s="4" t="str">
        <f t="shared" si="29"/>
        <v/>
      </c>
      <c r="BM109" s="4" t="str">
        <f>IF(CL109="○",COUNTIF($AN$17:CL109,"○"),"")</f>
        <v/>
      </c>
      <c r="BN109" s="4" t="str">
        <f>IF(CM109="○",COUNTIF($AO$17:CM109,"○"),"")</f>
        <v/>
      </c>
      <c r="BO109" s="4" t="str">
        <f>IF(CN109="○",COUNTIF($AP$17:CN109,"○"),"")</f>
        <v/>
      </c>
      <c r="BP109" s="4" t="str">
        <f>IF(DI109="○",COUNTIF($AU$17:DI109,"○"),"")</f>
        <v/>
      </c>
      <c r="BQ109" s="77"/>
      <c r="BR109" s="77"/>
      <c r="BS109" s="4"/>
      <c r="BT109" s="10"/>
      <c r="BU109" s="10"/>
      <c r="BV109" s="10"/>
      <c r="BW109" s="10"/>
      <c r="BX109" s="10"/>
      <c r="BY109" s="37"/>
      <c r="BZ109" s="10"/>
      <c r="CA109" s="10"/>
      <c r="CB109" s="10"/>
      <c r="CC109" s="10"/>
      <c r="CD109" s="10"/>
      <c r="CE109" s="10"/>
      <c r="CF109" s="10"/>
    </row>
    <row r="110" spans="1:84" ht="21.95" customHeight="1" thickTop="1" thickBot="1" x14ac:dyDescent="0.2">
      <c r="A110" s="4"/>
      <c r="B110" s="4"/>
      <c r="C110" s="4"/>
      <c r="D110" s="4"/>
      <c r="E110" s="45"/>
      <c r="F110" s="45"/>
      <c r="G110" s="45"/>
      <c r="H110" s="45"/>
      <c r="I110" s="77"/>
      <c r="J110" s="77"/>
      <c r="K110" s="4"/>
      <c r="L110" s="4"/>
      <c r="M110" s="4"/>
      <c r="N110" s="4"/>
      <c r="O110" s="46"/>
      <c r="P110" s="46"/>
      <c r="Q110" s="46"/>
      <c r="R110" s="46"/>
      <c r="S110" s="77"/>
      <c r="T110" s="77"/>
      <c r="U110" s="10"/>
      <c r="V110" s="95">
        <f t="shared" si="21"/>
        <v>14</v>
      </c>
      <c r="W110" s="120" t="str">
        <f>IF('申込一覧表（女子）'!$B$30=0,"",('申込一覧表（女子）'!$B$30))</f>
        <v/>
      </c>
      <c r="X110" s="96" t="str">
        <f t="shared" si="32"/>
        <v/>
      </c>
      <c r="Y110" s="97" t="str">
        <f t="shared" si="33"/>
        <v/>
      </c>
      <c r="Z110" s="97" t="str">
        <f t="shared" si="34"/>
        <v/>
      </c>
      <c r="AA110" s="98">
        <f t="shared" si="27"/>
        <v>0</v>
      </c>
      <c r="AB110" s="161" t="str">
        <f t="shared" si="35"/>
        <v/>
      </c>
      <c r="AC110" s="99" t="str">
        <f t="shared" si="36"/>
        <v/>
      </c>
      <c r="AD110" s="53"/>
      <c r="AE110" s="53"/>
      <c r="AF110" s="53"/>
      <c r="AG110" s="53"/>
      <c r="AH110" s="53"/>
      <c r="AI110" s="53"/>
      <c r="AJ110" s="166"/>
      <c r="AK110" s="53"/>
      <c r="AL110" s="166"/>
      <c r="AM110" s="53"/>
      <c r="AN110" s="8"/>
      <c r="AO110" s="8"/>
      <c r="AP110" s="8"/>
      <c r="AQ110" s="8"/>
      <c r="AR110" s="8"/>
      <c r="AS110" s="8"/>
      <c r="AT110" s="8"/>
      <c r="AU110" s="8"/>
      <c r="AV110" s="10"/>
      <c r="AW110" s="10"/>
      <c r="AX110" s="10"/>
      <c r="AY110" s="4" t="str">
        <f t="shared" si="30"/>
        <v/>
      </c>
      <c r="AZ110" s="4" t="str">
        <f t="shared" si="30"/>
        <v/>
      </c>
      <c r="BA110" s="4" t="str">
        <f t="shared" si="30"/>
        <v/>
      </c>
      <c r="BB110" s="4" t="str">
        <f t="shared" si="28"/>
        <v/>
      </c>
      <c r="BC110" s="4" t="str">
        <f>IF(CD110="○",COUNTIF($AN$17:CD110,"○"),"")</f>
        <v/>
      </c>
      <c r="BD110" s="4" t="str">
        <f>IF(CE110="○",COUNTIF($AO$17:CE110,"○"),"")</f>
        <v/>
      </c>
      <c r="BE110" s="4" t="str">
        <f>IF(CF110="○",COUNTIF($AP$17:CF110,"○"),"")</f>
        <v/>
      </c>
      <c r="BF110" s="4" t="str">
        <f>IF(CK110="○",COUNTIF($AU$17:CK110,"○"),"")</f>
        <v/>
      </c>
      <c r="BG110" s="77"/>
      <c r="BH110" s="77"/>
      <c r="BI110" s="4" t="str">
        <f t="shared" si="31"/>
        <v/>
      </c>
      <c r="BJ110" s="4" t="str">
        <f t="shared" si="31"/>
        <v/>
      </c>
      <c r="BK110" s="4" t="str">
        <f t="shared" si="31"/>
        <v/>
      </c>
      <c r="BL110" s="4" t="str">
        <f t="shared" si="29"/>
        <v/>
      </c>
      <c r="BM110" s="4" t="str">
        <f>IF(CL110="○",COUNTIF($AN$17:CL110,"○"),"")</f>
        <v/>
      </c>
      <c r="BN110" s="4" t="str">
        <f>IF(CM110="○",COUNTIF($AO$17:CM110,"○"),"")</f>
        <v/>
      </c>
      <c r="BO110" s="4" t="str">
        <f>IF(CN110="○",COUNTIF($AP$17:CN110,"○"),"")</f>
        <v/>
      </c>
      <c r="BP110" s="4" t="str">
        <f>IF(DI110="○",COUNTIF($AU$17:DI110,"○"),"")</f>
        <v/>
      </c>
      <c r="BQ110" s="77"/>
      <c r="BR110" s="77"/>
      <c r="BS110" s="4"/>
      <c r="BT110" s="10"/>
      <c r="BU110" s="10"/>
      <c r="BV110" s="10"/>
      <c r="BW110" s="10"/>
      <c r="BX110" s="10"/>
      <c r="BY110" s="18"/>
      <c r="BZ110" s="10"/>
      <c r="CA110" s="10"/>
      <c r="CB110" s="10"/>
      <c r="CC110" s="10"/>
      <c r="CD110" s="10"/>
      <c r="CE110" s="10"/>
      <c r="CF110" s="10"/>
    </row>
    <row r="111" spans="1:84" ht="21.95" customHeight="1" thickTop="1" thickBot="1" x14ac:dyDescent="0.2">
      <c r="A111" s="4"/>
      <c r="B111" s="4"/>
      <c r="C111" s="4"/>
      <c r="D111" s="4"/>
      <c r="E111" s="45"/>
      <c r="F111" s="45"/>
      <c r="G111" s="45"/>
      <c r="H111" s="45"/>
      <c r="I111" s="77"/>
      <c r="J111" s="77"/>
      <c r="K111" s="4"/>
      <c r="L111" s="4"/>
      <c r="M111" s="4"/>
      <c r="N111" s="4"/>
      <c r="O111" s="46"/>
      <c r="P111" s="46"/>
      <c r="Q111" s="46"/>
      <c r="R111" s="46"/>
      <c r="S111" s="77"/>
      <c r="T111" s="77"/>
      <c r="U111" s="10"/>
      <c r="V111" s="95">
        <f t="shared" si="21"/>
        <v>15</v>
      </c>
      <c r="W111" s="120" t="str">
        <f>IF('申込一覧表（女子）'!$B$31=0,"",('申込一覧表（女子）'!$B$31))</f>
        <v/>
      </c>
      <c r="X111" s="96" t="str">
        <f t="shared" si="32"/>
        <v/>
      </c>
      <c r="Y111" s="97" t="str">
        <f t="shared" si="33"/>
        <v/>
      </c>
      <c r="Z111" s="97" t="str">
        <f t="shared" si="34"/>
        <v/>
      </c>
      <c r="AA111" s="98">
        <f t="shared" si="27"/>
        <v>0</v>
      </c>
      <c r="AB111" s="161" t="str">
        <f t="shared" si="35"/>
        <v/>
      </c>
      <c r="AC111" s="99" t="str">
        <f t="shared" si="36"/>
        <v/>
      </c>
      <c r="AD111" s="53"/>
      <c r="AE111" s="53"/>
      <c r="AF111" s="53"/>
      <c r="AG111" s="53"/>
      <c r="AH111" s="53"/>
      <c r="AI111" s="53"/>
      <c r="AJ111" s="166"/>
      <c r="AK111" s="53"/>
      <c r="AL111" s="166"/>
      <c r="AM111" s="53"/>
      <c r="AN111" s="8"/>
      <c r="AO111" s="8"/>
      <c r="AP111" s="8"/>
      <c r="AQ111" s="8"/>
      <c r="AR111" s="8"/>
      <c r="AS111" s="8"/>
      <c r="AT111" s="8"/>
      <c r="AU111" s="8"/>
      <c r="AV111" s="10"/>
      <c r="AW111" s="10"/>
      <c r="AX111" s="10"/>
      <c r="AY111" s="4" t="str">
        <f t="shared" si="30"/>
        <v/>
      </c>
      <c r="AZ111" s="4" t="str">
        <f t="shared" si="30"/>
        <v/>
      </c>
      <c r="BA111" s="4" t="str">
        <f t="shared" si="30"/>
        <v/>
      </c>
      <c r="BB111" s="4" t="str">
        <f t="shared" si="28"/>
        <v/>
      </c>
      <c r="BC111" s="4" t="str">
        <f>IF(CD111="○",COUNTIF($AN$17:CD111,"○"),"")</f>
        <v/>
      </c>
      <c r="BD111" s="4" t="str">
        <f>IF(CE111="○",COUNTIF($AO$17:CE111,"○"),"")</f>
        <v/>
      </c>
      <c r="BE111" s="4" t="str">
        <f>IF(CF111="○",COUNTIF($AP$17:CF111,"○"),"")</f>
        <v/>
      </c>
      <c r="BF111" s="4" t="str">
        <f>IF(CK111="○",COUNTIF($AU$17:CK111,"○"),"")</f>
        <v/>
      </c>
      <c r="BG111" s="77"/>
      <c r="BH111" s="77"/>
      <c r="BI111" s="4" t="str">
        <f t="shared" si="31"/>
        <v/>
      </c>
      <c r="BJ111" s="4" t="str">
        <f t="shared" si="31"/>
        <v/>
      </c>
      <c r="BK111" s="4" t="str">
        <f t="shared" si="31"/>
        <v/>
      </c>
      <c r="BL111" s="4" t="str">
        <f t="shared" si="29"/>
        <v/>
      </c>
      <c r="BM111" s="4" t="str">
        <f>IF(CL111="○",COUNTIF($AN$17:CL111,"○"),"")</f>
        <v/>
      </c>
      <c r="BN111" s="4" t="str">
        <f>IF(CM111="○",COUNTIF($AO$17:CM111,"○"),"")</f>
        <v/>
      </c>
      <c r="BO111" s="4" t="str">
        <f>IF(CN111="○",COUNTIF($AP$17:CN111,"○"),"")</f>
        <v/>
      </c>
      <c r="BP111" s="4" t="str">
        <f>IF(DI111="○",COUNTIF($AU$17:DI111,"○"),"")</f>
        <v/>
      </c>
      <c r="BQ111" s="77"/>
      <c r="BR111" s="77"/>
      <c r="BS111" s="4"/>
      <c r="BT111" s="10"/>
      <c r="BU111" s="10"/>
      <c r="BV111" s="24"/>
      <c r="BW111" s="10"/>
      <c r="BX111" s="10"/>
      <c r="BY111" s="26"/>
      <c r="BZ111" s="4"/>
      <c r="CA111" s="4"/>
      <c r="CB111" s="10"/>
      <c r="CC111" s="10"/>
      <c r="CD111" s="10"/>
      <c r="CE111" s="24"/>
      <c r="CF111" s="10"/>
    </row>
    <row r="112" spans="1:84" ht="21.95" customHeight="1" thickTop="1" thickBot="1" x14ac:dyDescent="0.2">
      <c r="A112" s="4"/>
      <c r="B112" s="4"/>
      <c r="C112" s="4"/>
      <c r="D112" s="4"/>
      <c r="E112" s="45"/>
      <c r="F112" s="45"/>
      <c r="G112" s="45"/>
      <c r="H112" s="45"/>
      <c r="I112" s="77"/>
      <c r="J112" s="77"/>
      <c r="K112" s="4"/>
      <c r="L112" s="4"/>
      <c r="M112" s="4"/>
      <c r="N112" s="4"/>
      <c r="O112" s="46"/>
      <c r="P112" s="46"/>
      <c r="Q112" s="46"/>
      <c r="R112" s="46"/>
      <c r="S112" s="77"/>
      <c r="T112" s="77"/>
      <c r="U112" s="10"/>
      <c r="V112" s="95">
        <f t="shared" si="21"/>
        <v>16</v>
      </c>
      <c r="W112" s="120" t="str">
        <f>IF('申込一覧表（女子）'!$B$32=0,"",('申込一覧表（女子）'!$B$32))</f>
        <v/>
      </c>
      <c r="X112" s="96" t="str">
        <f t="shared" si="32"/>
        <v/>
      </c>
      <c r="Y112" s="97" t="str">
        <f t="shared" si="33"/>
        <v/>
      </c>
      <c r="Z112" s="97" t="str">
        <f t="shared" si="34"/>
        <v/>
      </c>
      <c r="AA112" s="98">
        <f t="shared" si="27"/>
        <v>0</v>
      </c>
      <c r="AB112" s="161" t="str">
        <f t="shared" si="35"/>
        <v/>
      </c>
      <c r="AC112" s="99" t="str">
        <f t="shared" si="36"/>
        <v/>
      </c>
      <c r="AD112" s="53"/>
      <c r="AE112" s="53"/>
      <c r="AF112" s="53"/>
      <c r="AG112" s="53"/>
      <c r="AH112" s="53"/>
      <c r="AI112" s="53"/>
      <c r="AJ112" s="166"/>
      <c r="AK112" s="53"/>
      <c r="AL112" s="166"/>
      <c r="AM112" s="53"/>
      <c r="AN112" s="8"/>
      <c r="AO112" s="8"/>
      <c r="AP112" s="8"/>
      <c r="AQ112" s="8"/>
      <c r="AR112" s="8"/>
      <c r="AS112" s="8"/>
      <c r="AT112" s="8"/>
      <c r="AU112" s="8"/>
      <c r="AV112" s="10"/>
      <c r="AW112" s="10"/>
      <c r="AX112" s="10"/>
      <c r="AY112" s="4" t="str">
        <f t="shared" si="30"/>
        <v/>
      </c>
      <c r="AZ112" s="4" t="str">
        <f t="shared" si="30"/>
        <v/>
      </c>
      <c r="BA112" s="4" t="str">
        <f t="shared" si="30"/>
        <v/>
      </c>
      <c r="BB112" s="4" t="str">
        <f t="shared" si="28"/>
        <v/>
      </c>
      <c r="BC112" s="4" t="str">
        <f>IF(CD112="○",COUNTIF($AN$17:CD112,"○"),"")</f>
        <v/>
      </c>
      <c r="BD112" s="4" t="str">
        <f>IF(CE112="○",COUNTIF($AO$17:CE112,"○"),"")</f>
        <v/>
      </c>
      <c r="BE112" s="4" t="str">
        <f>IF(CF112="○",COUNTIF($AP$17:CF112,"○"),"")</f>
        <v/>
      </c>
      <c r="BF112" s="4" t="str">
        <f>IF(CK112="○",COUNTIF($AU$17:CK112,"○"),"")</f>
        <v/>
      </c>
      <c r="BG112" s="77"/>
      <c r="BH112" s="77"/>
      <c r="BI112" s="4" t="str">
        <f t="shared" si="31"/>
        <v/>
      </c>
      <c r="BJ112" s="4" t="str">
        <f t="shared" si="31"/>
        <v/>
      </c>
      <c r="BK112" s="4" t="str">
        <f t="shared" si="31"/>
        <v/>
      </c>
      <c r="BL112" s="4" t="str">
        <f t="shared" si="29"/>
        <v/>
      </c>
      <c r="BM112" s="4" t="str">
        <f>IF(CL112="○",COUNTIF($AN$17:CL112,"○"),"")</f>
        <v/>
      </c>
      <c r="BN112" s="4" t="str">
        <f>IF(CM112="○",COUNTIF($AO$17:CM112,"○"),"")</f>
        <v/>
      </c>
      <c r="BO112" s="4" t="str">
        <f>IF(CN112="○",COUNTIF($AP$17:CN112,"○"),"")</f>
        <v/>
      </c>
      <c r="BP112" s="4" t="str">
        <f>IF(DI112="○",COUNTIF($AU$17:DI112,"○"),"")</f>
        <v/>
      </c>
      <c r="BQ112" s="77"/>
      <c r="BR112" s="77"/>
      <c r="BS112" s="4"/>
      <c r="BT112" s="10"/>
      <c r="BU112" s="10"/>
      <c r="BV112" s="10"/>
      <c r="BW112" s="10"/>
      <c r="BX112" s="10"/>
      <c r="BY112" s="26"/>
      <c r="BZ112" s="4"/>
      <c r="CA112" s="4"/>
      <c r="CB112" s="10"/>
      <c r="CC112" s="10"/>
      <c r="CD112" s="10"/>
      <c r="CE112" s="10"/>
      <c r="CF112" s="10"/>
    </row>
    <row r="113" spans="1:84" ht="21.95" customHeight="1" thickTop="1" thickBot="1" x14ac:dyDescent="0.2">
      <c r="A113" s="4"/>
      <c r="B113" s="4"/>
      <c r="C113" s="4"/>
      <c r="D113" s="4"/>
      <c r="E113" s="45"/>
      <c r="F113" s="45"/>
      <c r="G113" s="45"/>
      <c r="H113" s="45"/>
      <c r="I113" s="77"/>
      <c r="J113" s="77"/>
      <c r="K113" s="4"/>
      <c r="L113" s="4"/>
      <c r="M113" s="4"/>
      <c r="N113" s="4"/>
      <c r="O113" s="46"/>
      <c r="P113" s="46"/>
      <c r="Q113" s="46"/>
      <c r="R113" s="46"/>
      <c r="S113" s="77"/>
      <c r="T113" s="77"/>
      <c r="U113" s="10"/>
      <c r="V113" s="95">
        <f t="shared" si="21"/>
        <v>17</v>
      </c>
      <c r="W113" s="120" t="str">
        <f>IF('申込一覧表（女子）'!$B$33=0,"",('申込一覧表（女子）'!$B$33))</f>
        <v/>
      </c>
      <c r="X113" s="96" t="str">
        <f t="shared" si="32"/>
        <v/>
      </c>
      <c r="Y113" s="97" t="str">
        <f t="shared" si="33"/>
        <v/>
      </c>
      <c r="Z113" s="97" t="str">
        <f t="shared" si="34"/>
        <v/>
      </c>
      <c r="AA113" s="98">
        <f t="shared" si="27"/>
        <v>0</v>
      </c>
      <c r="AB113" s="161" t="str">
        <f t="shared" si="35"/>
        <v/>
      </c>
      <c r="AC113" s="99" t="str">
        <f t="shared" si="36"/>
        <v/>
      </c>
      <c r="AD113" s="53"/>
      <c r="AE113" s="53"/>
      <c r="AF113" s="53"/>
      <c r="AG113" s="53"/>
      <c r="AH113" s="53"/>
      <c r="AI113" s="53"/>
      <c r="AJ113" s="166"/>
      <c r="AK113" s="53"/>
      <c r="AL113" s="166"/>
      <c r="AM113" s="53"/>
      <c r="AN113" s="8"/>
      <c r="AO113" s="8"/>
      <c r="AP113" s="8"/>
      <c r="AQ113" s="8"/>
      <c r="AR113" s="8"/>
      <c r="AS113" s="8"/>
      <c r="AT113" s="8"/>
      <c r="AU113" s="8"/>
      <c r="AV113" s="10"/>
      <c r="AW113" s="10"/>
      <c r="AX113" s="10"/>
      <c r="AY113" s="4" t="str">
        <f t="shared" si="30"/>
        <v/>
      </c>
      <c r="AZ113" s="4" t="str">
        <f t="shared" si="30"/>
        <v/>
      </c>
      <c r="BA113" s="4" t="str">
        <f t="shared" si="30"/>
        <v/>
      </c>
      <c r="BB113" s="4" t="str">
        <f t="shared" si="28"/>
        <v/>
      </c>
      <c r="BC113" s="4" t="str">
        <f>IF(CD113="○",COUNTIF($AN$17:CD113,"○"),"")</f>
        <v/>
      </c>
      <c r="BD113" s="4" t="str">
        <f>IF(CE113="○",COUNTIF($AO$17:CE113,"○"),"")</f>
        <v/>
      </c>
      <c r="BE113" s="4" t="str">
        <f>IF(CF113="○",COUNTIF($AP$17:CF113,"○"),"")</f>
        <v/>
      </c>
      <c r="BF113" s="4" t="str">
        <f>IF(CK113="○",COUNTIF($AU$17:CK113,"○"),"")</f>
        <v/>
      </c>
      <c r="BG113" s="77"/>
      <c r="BH113" s="77"/>
      <c r="BI113" s="4" t="str">
        <f t="shared" si="31"/>
        <v/>
      </c>
      <c r="BJ113" s="4" t="str">
        <f t="shared" si="31"/>
        <v/>
      </c>
      <c r="BK113" s="4" t="str">
        <f t="shared" si="31"/>
        <v/>
      </c>
      <c r="BL113" s="4" t="str">
        <f t="shared" si="29"/>
        <v/>
      </c>
      <c r="BM113" s="4" t="str">
        <f>IF(CL113="○",COUNTIF($AN$17:CL113,"○"),"")</f>
        <v/>
      </c>
      <c r="BN113" s="4" t="str">
        <f>IF(CM113="○",COUNTIF($AO$17:CM113,"○"),"")</f>
        <v/>
      </c>
      <c r="BO113" s="4" t="str">
        <f>IF(CN113="○",COUNTIF($AP$17:CN113,"○"),"")</f>
        <v/>
      </c>
      <c r="BP113" s="4" t="str">
        <f>IF(DI113="○",COUNTIF($AU$17:DI113,"○"),"")</f>
        <v/>
      </c>
      <c r="BQ113" s="77"/>
      <c r="BR113" s="77"/>
      <c r="BS113" s="4"/>
      <c r="BT113" s="10"/>
      <c r="BU113" s="10"/>
      <c r="BV113" s="10"/>
      <c r="BW113" s="10"/>
      <c r="BX113" s="10"/>
      <c r="BY113" s="26"/>
      <c r="BZ113" s="4"/>
      <c r="CA113" s="4"/>
      <c r="CB113" s="10"/>
      <c r="CC113" s="10"/>
      <c r="CD113" s="10"/>
      <c r="CE113" s="10"/>
      <c r="CF113" s="10"/>
    </row>
    <row r="114" spans="1:84" ht="21.95" customHeight="1" thickTop="1" thickBot="1" x14ac:dyDescent="0.2">
      <c r="A114" s="4"/>
      <c r="B114" s="4"/>
      <c r="C114" s="4"/>
      <c r="D114" s="4"/>
      <c r="E114" s="45"/>
      <c r="F114" s="45"/>
      <c r="G114" s="45"/>
      <c r="H114" s="45"/>
      <c r="I114" s="77"/>
      <c r="J114" s="77"/>
      <c r="K114" s="4"/>
      <c r="L114" s="4"/>
      <c r="M114" s="4"/>
      <c r="N114" s="4"/>
      <c r="O114" s="46"/>
      <c r="P114" s="46"/>
      <c r="Q114" s="46"/>
      <c r="R114" s="46"/>
      <c r="S114" s="77"/>
      <c r="T114" s="77"/>
      <c r="U114" s="10"/>
      <c r="V114" s="95">
        <f t="shared" si="21"/>
        <v>18</v>
      </c>
      <c r="W114" s="120" t="str">
        <f>IF('申込一覧表（女子）'!$B$34=0,"",('申込一覧表（女子）'!$B$34))</f>
        <v/>
      </c>
      <c r="X114" s="96" t="str">
        <f t="shared" si="32"/>
        <v/>
      </c>
      <c r="Y114" s="97" t="str">
        <f t="shared" si="33"/>
        <v/>
      </c>
      <c r="Z114" s="97" t="str">
        <f t="shared" si="34"/>
        <v/>
      </c>
      <c r="AA114" s="98">
        <f t="shared" si="27"/>
        <v>0</v>
      </c>
      <c r="AB114" s="161" t="str">
        <f t="shared" si="35"/>
        <v/>
      </c>
      <c r="AC114" s="99" t="str">
        <f t="shared" si="36"/>
        <v/>
      </c>
      <c r="AD114" s="53"/>
      <c r="AE114" s="53"/>
      <c r="AF114" s="53"/>
      <c r="AG114" s="53"/>
      <c r="AH114" s="53"/>
      <c r="AI114" s="53"/>
      <c r="AJ114" s="166"/>
      <c r="AK114" s="53"/>
      <c r="AL114" s="166"/>
      <c r="AM114" s="53"/>
      <c r="AN114" s="8"/>
      <c r="AO114" s="8"/>
      <c r="AP114" s="8"/>
      <c r="AQ114" s="8"/>
      <c r="AR114" s="8"/>
      <c r="AS114" s="8"/>
      <c r="AT114" s="8"/>
      <c r="AU114" s="8"/>
      <c r="AV114" s="10"/>
      <c r="AW114" s="10"/>
      <c r="AX114" s="10"/>
      <c r="AY114" s="4" t="str">
        <f t="shared" si="30"/>
        <v/>
      </c>
      <c r="AZ114" s="4" t="str">
        <f t="shared" si="30"/>
        <v/>
      </c>
      <c r="BA114" s="4" t="str">
        <f t="shared" si="30"/>
        <v/>
      </c>
      <c r="BB114" s="4" t="str">
        <f t="shared" si="28"/>
        <v/>
      </c>
      <c r="BC114" s="4" t="str">
        <f>IF(CD114="○",COUNTIF($AN$17:CD114,"○"),"")</f>
        <v/>
      </c>
      <c r="BD114" s="4" t="str">
        <f>IF(CE114="○",COUNTIF($AO$17:CE114,"○"),"")</f>
        <v/>
      </c>
      <c r="BE114" s="4" t="str">
        <f>IF(CF114="○",COUNTIF($AP$17:CF114,"○"),"")</f>
        <v/>
      </c>
      <c r="BF114" s="4" t="str">
        <f>IF(CK114="○",COUNTIF($AU$17:CK114,"○"),"")</f>
        <v/>
      </c>
      <c r="BG114" s="77"/>
      <c r="BH114" s="77"/>
      <c r="BI114" s="4" t="str">
        <f t="shared" si="31"/>
        <v/>
      </c>
      <c r="BJ114" s="4" t="str">
        <f t="shared" si="31"/>
        <v/>
      </c>
      <c r="BK114" s="4" t="str">
        <f t="shared" si="31"/>
        <v/>
      </c>
      <c r="BL114" s="4" t="str">
        <f t="shared" si="29"/>
        <v/>
      </c>
      <c r="BM114" s="4" t="str">
        <f>IF(CL114="○",COUNTIF($AN$17:CL114,"○"),"")</f>
        <v/>
      </c>
      <c r="BN114" s="4" t="str">
        <f>IF(CM114="○",COUNTIF($AO$17:CM114,"○"),"")</f>
        <v/>
      </c>
      <c r="BO114" s="4" t="str">
        <f>IF(CN114="○",COUNTIF($AP$17:CN114,"○"),"")</f>
        <v/>
      </c>
      <c r="BP114" s="4" t="str">
        <f>IF(DI114="○",COUNTIF($AU$17:DI114,"○"),"")</f>
        <v/>
      </c>
      <c r="BQ114" s="77"/>
      <c r="BR114" s="77"/>
      <c r="BS114" s="4"/>
      <c r="BT114" s="10"/>
      <c r="BU114" s="10"/>
      <c r="BV114" s="10"/>
      <c r="BW114" s="10"/>
      <c r="BX114" s="10"/>
      <c r="BY114" s="26"/>
      <c r="BZ114" s="4"/>
      <c r="CA114" s="4"/>
      <c r="CB114" s="10"/>
      <c r="CC114" s="10"/>
      <c r="CD114" s="10"/>
      <c r="CE114" s="10"/>
      <c r="CF114" s="10"/>
    </row>
    <row r="115" spans="1:84" ht="21.95" customHeight="1" thickTop="1" thickBot="1" x14ac:dyDescent="0.2">
      <c r="A115" s="4"/>
      <c r="B115" s="4"/>
      <c r="C115" s="4"/>
      <c r="D115" s="4"/>
      <c r="E115" s="45"/>
      <c r="F115" s="45"/>
      <c r="G115" s="45"/>
      <c r="H115" s="45"/>
      <c r="I115" s="77"/>
      <c r="J115" s="77"/>
      <c r="K115" s="4"/>
      <c r="L115" s="4"/>
      <c r="M115" s="4"/>
      <c r="N115" s="4"/>
      <c r="O115" s="46"/>
      <c r="P115" s="46"/>
      <c r="Q115" s="46"/>
      <c r="R115" s="46"/>
      <c r="S115" s="77"/>
      <c r="T115" s="77"/>
      <c r="U115" s="10"/>
      <c r="V115" s="95">
        <f t="shared" si="21"/>
        <v>19</v>
      </c>
      <c r="W115" s="120" t="str">
        <f>IF('申込一覧表（女子）'!$B$35=0,"",('申込一覧表（女子）'!$B$35))</f>
        <v/>
      </c>
      <c r="X115" s="96" t="str">
        <f t="shared" si="32"/>
        <v/>
      </c>
      <c r="Y115" s="97" t="str">
        <f t="shared" si="33"/>
        <v/>
      </c>
      <c r="Z115" s="97" t="str">
        <f t="shared" si="34"/>
        <v/>
      </c>
      <c r="AA115" s="98">
        <f t="shared" si="27"/>
        <v>0</v>
      </c>
      <c r="AB115" s="161" t="str">
        <f t="shared" si="35"/>
        <v/>
      </c>
      <c r="AC115" s="99" t="str">
        <f t="shared" si="36"/>
        <v/>
      </c>
      <c r="AD115" s="53"/>
      <c r="AE115" s="53"/>
      <c r="AF115" s="53"/>
      <c r="AG115" s="53"/>
      <c r="AH115" s="53"/>
      <c r="AI115" s="53"/>
      <c r="AJ115" s="166"/>
      <c r="AK115" s="53"/>
      <c r="AL115" s="166"/>
      <c r="AM115" s="53"/>
      <c r="AN115" s="8"/>
      <c r="AO115" s="8"/>
      <c r="AP115" s="8"/>
      <c r="AQ115" s="8"/>
      <c r="AR115" s="8"/>
      <c r="AS115" s="8"/>
      <c r="AT115" s="8"/>
      <c r="AU115" s="8"/>
      <c r="AV115" s="10"/>
      <c r="AW115" s="10"/>
      <c r="AX115" s="10"/>
      <c r="AY115" s="4" t="str">
        <f t="shared" si="30"/>
        <v/>
      </c>
      <c r="AZ115" s="4" t="str">
        <f t="shared" si="30"/>
        <v/>
      </c>
      <c r="BA115" s="4" t="str">
        <f t="shared" si="30"/>
        <v/>
      </c>
      <c r="BB115" s="4" t="str">
        <f t="shared" si="28"/>
        <v/>
      </c>
      <c r="BC115" s="4" t="str">
        <f>IF(CD115="○",COUNTIF($AN$17:CD115,"○"),"")</f>
        <v/>
      </c>
      <c r="BD115" s="4" t="str">
        <f>IF(CE115="○",COUNTIF($AO$17:CE115,"○"),"")</f>
        <v/>
      </c>
      <c r="BE115" s="4" t="str">
        <f>IF(CF115="○",COUNTIF($AP$17:CF115,"○"),"")</f>
        <v/>
      </c>
      <c r="BF115" s="4" t="str">
        <f>IF(CK115="○",COUNTIF($AU$17:CK115,"○"),"")</f>
        <v/>
      </c>
      <c r="BG115" s="77"/>
      <c r="BH115" s="77"/>
      <c r="BI115" s="4" t="str">
        <f t="shared" si="31"/>
        <v/>
      </c>
      <c r="BJ115" s="4" t="str">
        <f t="shared" si="31"/>
        <v/>
      </c>
      <c r="BK115" s="4" t="str">
        <f t="shared" si="31"/>
        <v/>
      </c>
      <c r="BL115" s="4" t="str">
        <f t="shared" si="29"/>
        <v/>
      </c>
      <c r="BM115" s="4" t="str">
        <f>IF(CL115="○",COUNTIF($AN$17:CL115,"○"),"")</f>
        <v/>
      </c>
      <c r="BN115" s="4" t="str">
        <f>IF(CM115="○",COUNTIF($AO$17:CM115,"○"),"")</f>
        <v/>
      </c>
      <c r="BO115" s="4" t="str">
        <f>IF(CN115="○",COUNTIF($AP$17:CN115,"○"),"")</f>
        <v/>
      </c>
      <c r="BP115" s="4" t="str">
        <f>IF(DI115="○",COUNTIF($AU$17:DI115,"○"),"")</f>
        <v/>
      </c>
      <c r="BQ115" s="77"/>
      <c r="BR115" s="77"/>
      <c r="BS115" s="10"/>
      <c r="BT115" s="10"/>
      <c r="BU115" s="10"/>
      <c r="BV115" s="10"/>
      <c r="BW115" s="10"/>
      <c r="BX115" s="10"/>
      <c r="BY115" s="26"/>
      <c r="BZ115" s="4"/>
      <c r="CA115" s="4"/>
      <c r="CB115" s="10"/>
      <c r="CC115" s="10"/>
      <c r="CD115" s="10"/>
      <c r="CE115" s="10"/>
      <c r="CF115" s="10"/>
    </row>
    <row r="116" spans="1:84" ht="21.95" customHeight="1" thickTop="1" thickBot="1" x14ac:dyDescent="0.2">
      <c r="A116" s="4"/>
      <c r="B116" s="4"/>
      <c r="C116" s="4"/>
      <c r="D116" s="4"/>
      <c r="E116" s="45"/>
      <c r="F116" s="45"/>
      <c r="G116" s="45"/>
      <c r="H116" s="45"/>
      <c r="I116" s="77"/>
      <c r="J116" s="77"/>
      <c r="K116" s="4"/>
      <c r="L116" s="4"/>
      <c r="M116" s="4"/>
      <c r="N116" s="4"/>
      <c r="O116" s="46"/>
      <c r="P116" s="46"/>
      <c r="Q116" s="46"/>
      <c r="R116" s="46"/>
      <c r="S116" s="77"/>
      <c r="T116" s="77"/>
      <c r="U116" s="10"/>
      <c r="V116" s="95">
        <f t="shared" si="21"/>
        <v>20</v>
      </c>
      <c r="W116" s="120" t="str">
        <f>IF('申込一覧表（女子）'!$B$36=0,"",('申込一覧表（女子）'!$B$36))</f>
        <v/>
      </c>
      <c r="X116" s="96" t="str">
        <f t="shared" si="32"/>
        <v/>
      </c>
      <c r="Y116" s="97" t="str">
        <f t="shared" si="33"/>
        <v/>
      </c>
      <c r="Z116" s="97" t="str">
        <f t="shared" si="34"/>
        <v/>
      </c>
      <c r="AA116" s="98">
        <f t="shared" si="27"/>
        <v>0</v>
      </c>
      <c r="AB116" s="161" t="str">
        <f t="shared" si="35"/>
        <v/>
      </c>
      <c r="AC116" s="99" t="str">
        <f t="shared" si="36"/>
        <v/>
      </c>
      <c r="AD116" s="53"/>
      <c r="AE116" s="53"/>
      <c r="AF116" s="53"/>
      <c r="AG116" s="53"/>
      <c r="AH116" s="53"/>
      <c r="AI116" s="53"/>
      <c r="AJ116" s="166"/>
      <c r="AK116" s="53"/>
      <c r="AL116" s="166"/>
      <c r="AM116" s="53"/>
      <c r="AN116" s="8"/>
      <c r="AO116" s="8"/>
      <c r="AP116" s="8"/>
      <c r="AQ116" s="8"/>
      <c r="AR116" s="8"/>
      <c r="AS116" s="8"/>
      <c r="AT116" s="8"/>
      <c r="AU116" s="8"/>
      <c r="AV116" s="10"/>
      <c r="AW116" s="10"/>
      <c r="AX116" s="10"/>
      <c r="AY116" s="4" t="str">
        <f t="shared" si="30"/>
        <v/>
      </c>
      <c r="AZ116" s="4" t="str">
        <f t="shared" si="30"/>
        <v/>
      </c>
      <c r="BA116" s="4" t="str">
        <f t="shared" si="30"/>
        <v/>
      </c>
      <c r="BB116" s="4" t="str">
        <f t="shared" si="28"/>
        <v/>
      </c>
      <c r="BC116" s="4" t="str">
        <f>IF(CD116="○",COUNTIF($AN$17:CD116,"○"),"")</f>
        <v/>
      </c>
      <c r="BD116" s="4" t="str">
        <f>IF(CE116="○",COUNTIF($AO$17:CE116,"○"),"")</f>
        <v/>
      </c>
      <c r="BE116" s="4" t="str">
        <f>IF(CF116="○",COUNTIF($AP$17:CF116,"○"),"")</f>
        <v/>
      </c>
      <c r="BF116" s="4" t="str">
        <f>IF(CK116="○",COUNTIF($AU$17:CK116,"○"),"")</f>
        <v/>
      </c>
      <c r="BG116" s="77"/>
      <c r="BH116" s="77"/>
      <c r="BI116" s="4" t="str">
        <f t="shared" si="31"/>
        <v/>
      </c>
      <c r="BJ116" s="4" t="str">
        <f t="shared" si="31"/>
        <v/>
      </c>
      <c r="BK116" s="4" t="str">
        <f t="shared" si="31"/>
        <v/>
      </c>
      <c r="BL116" s="4" t="str">
        <f t="shared" si="29"/>
        <v/>
      </c>
      <c r="BM116" s="4" t="str">
        <f>IF(CL116="○",COUNTIF($AN$17:CL116,"○"),"")</f>
        <v/>
      </c>
      <c r="BN116" s="4" t="str">
        <f>IF(CM116="○",COUNTIF($AO$17:CM116,"○"),"")</f>
        <v/>
      </c>
      <c r="BO116" s="4" t="str">
        <f>IF(CN116="○",COUNTIF($AP$17:CN116,"○"),"")</f>
        <v/>
      </c>
      <c r="BP116" s="4" t="str">
        <f>IF(DI116="○",COUNTIF($AU$17:DI116,"○"),"")</f>
        <v/>
      </c>
      <c r="BQ116" s="77"/>
      <c r="BR116" s="77"/>
      <c r="BS116" s="10"/>
      <c r="BT116" s="10"/>
      <c r="BU116" s="10"/>
      <c r="BV116" s="10"/>
      <c r="BW116" s="10"/>
      <c r="BX116" s="10"/>
      <c r="BY116" s="26"/>
      <c r="BZ116" s="4"/>
      <c r="CA116" s="4"/>
      <c r="CB116" s="10"/>
      <c r="CC116" s="10"/>
      <c r="CD116" s="10"/>
      <c r="CE116" s="10"/>
      <c r="CF116" s="10"/>
    </row>
    <row r="117" spans="1:84" ht="21.95" customHeight="1" thickTop="1" thickBot="1" x14ac:dyDescent="0.2">
      <c r="A117" s="4"/>
      <c r="B117" s="4"/>
      <c r="C117" s="4"/>
      <c r="D117" s="4"/>
      <c r="E117" s="45"/>
      <c r="F117" s="45"/>
      <c r="G117" s="45"/>
      <c r="H117" s="45"/>
      <c r="I117" s="77"/>
      <c r="J117" s="77"/>
      <c r="K117" s="4"/>
      <c r="L117" s="4"/>
      <c r="M117" s="4"/>
      <c r="N117" s="4"/>
      <c r="O117" s="46"/>
      <c r="P117" s="46"/>
      <c r="Q117" s="46"/>
      <c r="R117" s="46"/>
      <c r="S117" s="77"/>
      <c r="T117" s="77"/>
      <c r="U117" s="10"/>
      <c r="V117" s="95">
        <f t="shared" si="21"/>
        <v>21</v>
      </c>
      <c r="W117" s="120" t="str">
        <f>IF('申込一覧表（女子）'!$B$37=0,"",('申込一覧表（女子）'!$B$37))</f>
        <v/>
      </c>
      <c r="X117" s="96" t="str">
        <f t="shared" si="32"/>
        <v/>
      </c>
      <c r="Y117" s="97" t="str">
        <f t="shared" si="33"/>
        <v/>
      </c>
      <c r="Z117" s="97" t="str">
        <f t="shared" si="34"/>
        <v/>
      </c>
      <c r="AA117" s="98">
        <f t="shared" si="27"/>
        <v>0</v>
      </c>
      <c r="AB117" s="161" t="str">
        <f t="shared" si="35"/>
        <v/>
      </c>
      <c r="AC117" s="99" t="str">
        <f t="shared" si="36"/>
        <v/>
      </c>
      <c r="AD117" s="53"/>
      <c r="AE117" s="53"/>
      <c r="AF117" s="53"/>
      <c r="AG117" s="53"/>
      <c r="AH117" s="53"/>
      <c r="AI117" s="53"/>
      <c r="AJ117" s="166"/>
      <c r="AK117" s="53"/>
      <c r="AL117" s="166"/>
      <c r="AM117" s="53"/>
      <c r="AN117" s="8"/>
      <c r="AO117" s="8"/>
      <c r="AP117" s="8"/>
      <c r="AQ117" s="8"/>
      <c r="AR117" s="8"/>
      <c r="AS117" s="8"/>
      <c r="AT117" s="8"/>
      <c r="AU117" s="8"/>
      <c r="AV117" s="10"/>
      <c r="AW117" s="10"/>
      <c r="AX117" s="10"/>
      <c r="AY117" s="4" t="str">
        <f t="shared" si="30"/>
        <v/>
      </c>
      <c r="AZ117" s="4" t="str">
        <f t="shared" si="30"/>
        <v/>
      </c>
      <c r="BA117" s="4" t="str">
        <f t="shared" si="30"/>
        <v/>
      </c>
      <c r="BB117" s="4" t="str">
        <f t="shared" si="28"/>
        <v/>
      </c>
      <c r="BC117" s="4" t="str">
        <f>IF(CD117="○",COUNTIF($AN$17:CD117,"○"),"")</f>
        <v/>
      </c>
      <c r="BD117" s="4" t="str">
        <f>IF(CE117="○",COUNTIF($AO$17:CE117,"○"),"")</f>
        <v/>
      </c>
      <c r="BE117" s="4" t="str">
        <f>IF(CF117="○",COUNTIF($AP$17:CF117,"○"),"")</f>
        <v/>
      </c>
      <c r="BF117" s="4" t="str">
        <f>IF(CK117="○",COUNTIF($AU$17:CK117,"○"),"")</f>
        <v/>
      </c>
      <c r="BG117" s="77"/>
      <c r="BH117" s="77"/>
      <c r="BI117" s="4" t="str">
        <f t="shared" si="31"/>
        <v/>
      </c>
      <c r="BJ117" s="4" t="str">
        <f t="shared" si="31"/>
        <v/>
      </c>
      <c r="BK117" s="4" t="str">
        <f t="shared" si="31"/>
        <v/>
      </c>
      <c r="BL117" s="4" t="str">
        <f t="shared" si="29"/>
        <v/>
      </c>
      <c r="BM117" s="4" t="str">
        <f>IF(CL117="○",COUNTIF($AN$17:CL117,"○"),"")</f>
        <v/>
      </c>
      <c r="BN117" s="4" t="str">
        <f>IF(CM117="○",COUNTIF($AO$17:CM117,"○"),"")</f>
        <v/>
      </c>
      <c r="BO117" s="4" t="str">
        <f>IF(CN117="○",COUNTIF($AP$17:CN117,"○"),"")</f>
        <v/>
      </c>
      <c r="BP117" s="4" t="str">
        <f>IF(DI117="○",COUNTIF($AU$17:DI117,"○"),"")</f>
        <v/>
      </c>
      <c r="BQ117" s="77"/>
      <c r="BR117" s="77"/>
      <c r="BS117" s="4"/>
      <c r="BT117" s="10"/>
      <c r="BU117" s="10"/>
      <c r="BV117" s="10"/>
      <c r="BW117" s="10"/>
      <c r="BX117" s="10"/>
      <c r="BY117" s="18"/>
      <c r="BZ117" s="10"/>
      <c r="CA117" s="10"/>
      <c r="CB117" s="10"/>
      <c r="CC117" s="10"/>
      <c r="CD117" s="10"/>
      <c r="CE117" s="10"/>
      <c r="CF117" s="10"/>
    </row>
    <row r="118" spans="1:84" ht="21.95" customHeight="1" thickTop="1" thickBot="1" x14ac:dyDescent="0.2">
      <c r="A118" s="4"/>
      <c r="B118" s="4"/>
      <c r="C118" s="4"/>
      <c r="D118" s="4"/>
      <c r="E118" s="45"/>
      <c r="F118" s="45"/>
      <c r="G118" s="45"/>
      <c r="H118" s="45"/>
      <c r="I118" s="77"/>
      <c r="J118" s="77"/>
      <c r="K118" s="4"/>
      <c r="L118" s="4"/>
      <c r="M118" s="4"/>
      <c r="N118" s="4"/>
      <c r="O118" s="46"/>
      <c r="P118" s="46"/>
      <c r="Q118" s="46"/>
      <c r="R118" s="46"/>
      <c r="S118" s="77"/>
      <c r="T118" s="77"/>
      <c r="U118" s="10"/>
      <c r="V118" s="95">
        <f t="shared" si="21"/>
        <v>22</v>
      </c>
      <c r="W118" s="120" t="str">
        <f>IF('申込一覧表（女子）'!$B$38=0,"",('申込一覧表（女子）'!$B$38))</f>
        <v/>
      </c>
      <c r="X118" s="96" t="str">
        <f t="shared" si="32"/>
        <v/>
      </c>
      <c r="Y118" s="97" t="str">
        <f t="shared" si="33"/>
        <v/>
      </c>
      <c r="Z118" s="97" t="str">
        <f t="shared" si="34"/>
        <v/>
      </c>
      <c r="AA118" s="98">
        <f t="shared" si="27"/>
        <v>0</v>
      </c>
      <c r="AB118" s="161" t="str">
        <f t="shared" si="35"/>
        <v/>
      </c>
      <c r="AC118" s="99" t="str">
        <f t="shared" si="36"/>
        <v/>
      </c>
      <c r="AD118" s="53"/>
      <c r="AE118" s="53"/>
      <c r="AF118" s="53"/>
      <c r="AG118" s="53"/>
      <c r="AH118" s="53"/>
      <c r="AI118" s="53"/>
      <c r="AJ118" s="166"/>
      <c r="AK118" s="53"/>
      <c r="AL118" s="166"/>
      <c r="AM118" s="53"/>
      <c r="AN118" s="8"/>
      <c r="AO118" s="8"/>
      <c r="AP118" s="8"/>
      <c r="AQ118" s="8"/>
      <c r="AR118" s="8"/>
      <c r="AS118" s="8"/>
      <c r="AT118" s="8"/>
      <c r="AU118" s="8"/>
      <c r="AV118" s="10"/>
      <c r="AW118" s="10"/>
      <c r="AX118" s="10"/>
      <c r="AY118" s="4" t="str">
        <f t="shared" si="30"/>
        <v/>
      </c>
      <c r="AZ118" s="4" t="str">
        <f t="shared" si="30"/>
        <v/>
      </c>
      <c r="BA118" s="4" t="str">
        <f t="shared" si="30"/>
        <v/>
      </c>
      <c r="BB118" s="4" t="str">
        <f t="shared" si="28"/>
        <v/>
      </c>
      <c r="BC118" s="4" t="str">
        <f>IF(CD118="○",COUNTIF($AN$17:CD118,"○"),"")</f>
        <v/>
      </c>
      <c r="BD118" s="4" t="str">
        <f>IF(CE118="○",COUNTIF($AO$17:CE118,"○"),"")</f>
        <v/>
      </c>
      <c r="BE118" s="4" t="str">
        <f>IF(CF118="○",COUNTIF($AP$17:CF118,"○"),"")</f>
        <v/>
      </c>
      <c r="BF118" s="4" t="str">
        <f>IF(CK118="○",COUNTIF($AU$17:CK118,"○"),"")</f>
        <v/>
      </c>
      <c r="BG118" s="77"/>
      <c r="BH118" s="77"/>
      <c r="BI118" s="4" t="str">
        <f t="shared" si="31"/>
        <v/>
      </c>
      <c r="BJ118" s="4" t="str">
        <f t="shared" si="31"/>
        <v/>
      </c>
      <c r="BK118" s="4" t="str">
        <f t="shared" si="31"/>
        <v/>
      </c>
      <c r="BL118" s="4" t="str">
        <f t="shared" si="29"/>
        <v/>
      </c>
      <c r="BM118" s="4" t="str">
        <f>IF(CL118="○",COUNTIF($AN$17:CL118,"○"),"")</f>
        <v/>
      </c>
      <c r="BN118" s="4" t="str">
        <f>IF(CM118="○",COUNTIF($AO$17:CM118,"○"),"")</f>
        <v/>
      </c>
      <c r="BO118" s="4" t="str">
        <f>IF(CN118="○",COUNTIF($AP$17:CN118,"○"),"")</f>
        <v/>
      </c>
      <c r="BP118" s="4" t="str">
        <f>IF(DI118="○",COUNTIF($AU$17:DI118,"○"),"")</f>
        <v/>
      </c>
      <c r="BQ118" s="77"/>
      <c r="BR118" s="77"/>
      <c r="BS118" s="4"/>
      <c r="BT118" s="10"/>
      <c r="BU118" s="10"/>
      <c r="BV118" s="10"/>
      <c r="BW118" s="10"/>
      <c r="BX118" s="10"/>
      <c r="BY118" s="18"/>
      <c r="BZ118" s="10"/>
      <c r="CA118" s="10"/>
      <c r="CB118" s="10"/>
      <c r="CC118" s="10"/>
      <c r="CD118" s="10"/>
      <c r="CE118" s="10"/>
      <c r="CF118" s="10"/>
    </row>
    <row r="119" spans="1:84" ht="21.95" customHeight="1" thickTop="1" thickBot="1" x14ac:dyDescent="0.2">
      <c r="A119" s="4"/>
      <c r="B119" s="4"/>
      <c r="C119" s="4"/>
      <c r="D119" s="4"/>
      <c r="E119" s="45"/>
      <c r="F119" s="45"/>
      <c r="G119" s="45"/>
      <c r="H119" s="45"/>
      <c r="I119" s="77"/>
      <c r="J119" s="77"/>
      <c r="K119" s="4"/>
      <c r="L119" s="4"/>
      <c r="M119" s="4"/>
      <c r="N119" s="4"/>
      <c r="O119" s="46"/>
      <c r="P119" s="46"/>
      <c r="Q119" s="46"/>
      <c r="R119" s="46"/>
      <c r="S119" s="77"/>
      <c r="T119" s="77"/>
      <c r="U119" s="10"/>
      <c r="V119" s="95">
        <f t="shared" si="21"/>
        <v>23</v>
      </c>
      <c r="W119" s="120" t="str">
        <f>IF('申込一覧表（女子）'!$B$39=0,"",('申込一覧表（女子）'!$B$39))</f>
        <v/>
      </c>
      <c r="X119" s="96" t="str">
        <f t="shared" si="32"/>
        <v/>
      </c>
      <c r="Y119" s="97" t="str">
        <f t="shared" si="33"/>
        <v/>
      </c>
      <c r="Z119" s="97" t="str">
        <f t="shared" si="34"/>
        <v/>
      </c>
      <c r="AA119" s="98">
        <f t="shared" si="27"/>
        <v>0</v>
      </c>
      <c r="AB119" s="161" t="str">
        <f t="shared" si="35"/>
        <v/>
      </c>
      <c r="AC119" s="99" t="str">
        <f t="shared" si="36"/>
        <v/>
      </c>
      <c r="AD119" s="53"/>
      <c r="AE119" s="53"/>
      <c r="AF119" s="53"/>
      <c r="AG119" s="53"/>
      <c r="AH119" s="53"/>
      <c r="AI119" s="53"/>
      <c r="AJ119" s="166"/>
      <c r="AK119" s="53"/>
      <c r="AL119" s="166"/>
      <c r="AM119" s="53"/>
      <c r="AN119" s="8"/>
      <c r="AO119" s="8"/>
      <c r="AP119" s="8"/>
      <c r="AQ119" s="8"/>
      <c r="AR119" s="8"/>
      <c r="AS119" s="8"/>
      <c r="AT119" s="8"/>
      <c r="AU119" s="8"/>
      <c r="AV119" s="10"/>
      <c r="AW119" s="10"/>
      <c r="AX119" s="10"/>
      <c r="AY119" s="4" t="str">
        <f t="shared" si="30"/>
        <v/>
      </c>
      <c r="AZ119" s="4" t="str">
        <f t="shared" si="30"/>
        <v/>
      </c>
      <c r="BA119" s="4" t="str">
        <f t="shared" si="30"/>
        <v/>
      </c>
      <c r="BB119" s="4" t="str">
        <f t="shared" si="28"/>
        <v/>
      </c>
      <c r="BC119" s="4" t="str">
        <f>IF(CD119="○",COUNTIF($AN$17:CD119,"○"),"")</f>
        <v/>
      </c>
      <c r="BD119" s="4" t="str">
        <f>IF(CE119="○",COUNTIF($AO$17:CE119,"○"),"")</f>
        <v/>
      </c>
      <c r="BE119" s="4" t="str">
        <f>IF(CF119="○",COUNTIF($AP$17:CF119,"○"),"")</f>
        <v/>
      </c>
      <c r="BF119" s="4" t="str">
        <f>IF(CK119="○",COUNTIF($AU$17:CK119,"○"),"")</f>
        <v/>
      </c>
      <c r="BG119" s="77"/>
      <c r="BH119" s="77"/>
      <c r="BI119" s="4" t="str">
        <f t="shared" si="31"/>
        <v/>
      </c>
      <c r="BJ119" s="4" t="str">
        <f t="shared" si="31"/>
        <v/>
      </c>
      <c r="BK119" s="4" t="str">
        <f t="shared" si="31"/>
        <v/>
      </c>
      <c r="BL119" s="4" t="str">
        <f t="shared" si="29"/>
        <v/>
      </c>
      <c r="BM119" s="4" t="str">
        <f>IF(CL119="○",COUNTIF($AN$17:CL119,"○"),"")</f>
        <v/>
      </c>
      <c r="BN119" s="4" t="str">
        <f>IF(CM119="○",COUNTIF($AO$17:CM119,"○"),"")</f>
        <v/>
      </c>
      <c r="BO119" s="4" t="str">
        <f>IF(CN119="○",COUNTIF($AP$17:CN119,"○"),"")</f>
        <v/>
      </c>
      <c r="BP119" s="4" t="str">
        <f>IF(DI119="○",COUNTIF($AU$17:DI119,"○"),"")</f>
        <v/>
      </c>
      <c r="BQ119" s="77"/>
      <c r="BR119" s="77"/>
      <c r="BS119" s="4"/>
      <c r="BT119" s="10"/>
      <c r="BU119" s="10"/>
      <c r="BV119" s="10"/>
      <c r="BW119" s="10"/>
      <c r="BX119" s="10"/>
      <c r="BY119" s="18"/>
      <c r="BZ119" s="10"/>
      <c r="CA119" s="10"/>
      <c r="CB119" s="10"/>
      <c r="CC119" s="10"/>
      <c r="CD119" s="10"/>
      <c r="CE119" s="10"/>
      <c r="CF119" s="10"/>
    </row>
    <row r="120" spans="1:84" ht="21.95" customHeight="1" thickTop="1" thickBot="1" x14ac:dyDescent="0.2">
      <c r="A120" s="4"/>
      <c r="B120" s="4"/>
      <c r="C120" s="4"/>
      <c r="D120" s="4"/>
      <c r="E120" s="45"/>
      <c r="F120" s="45"/>
      <c r="G120" s="45"/>
      <c r="H120" s="45"/>
      <c r="I120" s="77"/>
      <c r="J120" s="77"/>
      <c r="K120" s="4"/>
      <c r="L120" s="4"/>
      <c r="M120" s="4"/>
      <c r="N120" s="4"/>
      <c r="O120" s="46"/>
      <c r="P120" s="46"/>
      <c r="Q120" s="46"/>
      <c r="R120" s="46"/>
      <c r="S120" s="77"/>
      <c r="T120" s="77"/>
      <c r="U120" s="10"/>
      <c r="V120" s="95">
        <f t="shared" si="21"/>
        <v>24</v>
      </c>
      <c r="W120" s="120" t="str">
        <f>IF('申込一覧表（女子）'!$B$40=0,"",('申込一覧表（女子）'!$B$40))</f>
        <v/>
      </c>
      <c r="X120" s="96" t="str">
        <f t="shared" si="32"/>
        <v/>
      </c>
      <c r="Y120" s="97" t="str">
        <f t="shared" si="33"/>
        <v/>
      </c>
      <c r="Z120" s="97" t="str">
        <f t="shared" si="34"/>
        <v/>
      </c>
      <c r="AA120" s="98">
        <f t="shared" si="27"/>
        <v>0</v>
      </c>
      <c r="AB120" s="161" t="str">
        <f t="shared" si="35"/>
        <v/>
      </c>
      <c r="AC120" s="99" t="str">
        <f t="shared" si="36"/>
        <v/>
      </c>
      <c r="AD120" s="53"/>
      <c r="AE120" s="53"/>
      <c r="AF120" s="53"/>
      <c r="AG120" s="53"/>
      <c r="AH120" s="53"/>
      <c r="AI120" s="53"/>
      <c r="AJ120" s="166"/>
      <c r="AK120" s="53"/>
      <c r="AL120" s="166"/>
      <c r="AM120" s="53"/>
      <c r="AN120" s="8"/>
      <c r="AO120" s="8"/>
      <c r="AP120" s="8"/>
      <c r="AQ120" s="8"/>
      <c r="AR120" s="8"/>
      <c r="AS120" s="8"/>
      <c r="AT120" s="8"/>
      <c r="AU120" s="8"/>
      <c r="AV120" s="10"/>
      <c r="AW120" s="10"/>
      <c r="AX120" s="10"/>
      <c r="AY120" s="4" t="str">
        <f t="shared" si="30"/>
        <v/>
      </c>
      <c r="AZ120" s="4" t="str">
        <f t="shared" si="30"/>
        <v/>
      </c>
      <c r="BA120" s="4" t="str">
        <f t="shared" si="30"/>
        <v/>
      </c>
      <c r="BB120" s="4" t="str">
        <f t="shared" si="28"/>
        <v/>
      </c>
      <c r="BC120" s="4" t="str">
        <f>IF(CD120="○",COUNTIF($AN$17:CD120,"○"),"")</f>
        <v/>
      </c>
      <c r="BD120" s="4" t="str">
        <f>IF(CE120="○",COUNTIF($AO$17:CE120,"○"),"")</f>
        <v/>
      </c>
      <c r="BE120" s="4" t="str">
        <f>IF(CF120="○",COUNTIF($AP$17:CF120,"○"),"")</f>
        <v/>
      </c>
      <c r="BF120" s="4" t="str">
        <f>IF(CK120="○",COUNTIF($AU$17:CK120,"○"),"")</f>
        <v/>
      </c>
      <c r="BG120" s="77"/>
      <c r="BH120" s="77"/>
      <c r="BI120" s="4" t="str">
        <f t="shared" si="31"/>
        <v/>
      </c>
      <c r="BJ120" s="4" t="str">
        <f t="shared" si="31"/>
        <v/>
      </c>
      <c r="BK120" s="4" t="str">
        <f t="shared" si="31"/>
        <v/>
      </c>
      <c r="BL120" s="4" t="str">
        <f t="shared" si="29"/>
        <v/>
      </c>
      <c r="BM120" s="4" t="str">
        <f>IF(CL120="○",COUNTIF($AN$17:CL120,"○"),"")</f>
        <v/>
      </c>
      <c r="BN120" s="4" t="str">
        <f>IF(CM120="○",COUNTIF($AO$17:CM120,"○"),"")</f>
        <v/>
      </c>
      <c r="BO120" s="4" t="str">
        <f>IF(CN120="○",COUNTIF($AP$17:CN120,"○"),"")</f>
        <v/>
      </c>
      <c r="BP120" s="4" t="str">
        <f>IF(DI120="○",COUNTIF($AU$17:DI120,"○"),"")</f>
        <v/>
      </c>
      <c r="BQ120" s="77"/>
      <c r="BR120" s="77"/>
      <c r="BS120" s="4"/>
      <c r="BT120" s="10"/>
      <c r="BU120" s="10"/>
      <c r="BV120" s="10"/>
      <c r="BW120" s="10"/>
      <c r="BX120" s="10"/>
      <c r="BY120" s="37"/>
      <c r="BZ120" s="10"/>
      <c r="CA120" s="10"/>
      <c r="CB120" s="10"/>
      <c r="CC120" s="10"/>
      <c r="CD120" s="10"/>
      <c r="CE120" s="10"/>
      <c r="CF120" s="10"/>
    </row>
    <row r="121" spans="1:84" ht="21.95" customHeight="1" thickTop="1" thickBot="1" x14ac:dyDescent="0.2">
      <c r="A121" s="4"/>
      <c r="B121" s="4"/>
      <c r="C121" s="4"/>
      <c r="D121" s="4"/>
      <c r="E121" s="45"/>
      <c r="F121" s="45"/>
      <c r="G121" s="45"/>
      <c r="H121" s="45"/>
      <c r="I121" s="77"/>
      <c r="J121" s="77"/>
      <c r="K121" s="4"/>
      <c r="L121" s="4"/>
      <c r="M121" s="4"/>
      <c r="N121" s="4"/>
      <c r="O121" s="46"/>
      <c r="P121" s="46"/>
      <c r="Q121" s="46"/>
      <c r="R121" s="46"/>
      <c r="S121" s="77"/>
      <c r="T121" s="77"/>
      <c r="U121" s="10"/>
      <c r="V121" s="95">
        <f t="shared" ref="V121:V176" si="37">IF($V81="","",$V81)</f>
        <v>25</v>
      </c>
      <c r="W121" s="120" t="str">
        <f>IF('申込一覧表（女子）'!$B$41=0,"",('申込一覧表（女子）'!$B$41))</f>
        <v/>
      </c>
      <c r="X121" s="96" t="str">
        <f t="shared" si="32"/>
        <v/>
      </c>
      <c r="Y121" s="97" t="str">
        <f t="shared" si="33"/>
        <v/>
      </c>
      <c r="Z121" s="97" t="str">
        <f t="shared" si="34"/>
        <v/>
      </c>
      <c r="AA121" s="98">
        <f t="shared" si="27"/>
        <v>0</v>
      </c>
      <c r="AB121" s="161" t="str">
        <f t="shared" si="35"/>
        <v/>
      </c>
      <c r="AC121" s="99" t="str">
        <f t="shared" si="36"/>
        <v/>
      </c>
      <c r="AD121" s="53"/>
      <c r="AE121" s="53"/>
      <c r="AF121" s="53"/>
      <c r="AG121" s="53"/>
      <c r="AH121" s="53"/>
      <c r="AI121" s="53"/>
      <c r="AJ121" s="166"/>
      <c r="AK121" s="53"/>
      <c r="AL121" s="166"/>
      <c r="AM121" s="53"/>
      <c r="AN121" s="8"/>
      <c r="AO121" s="8"/>
      <c r="AP121" s="8"/>
      <c r="AQ121" s="8"/>
      <c r="AR121" s="8"/>
      <c r="AS121" s="8"/>
      <c r="AT121" s="8"/>
      <c r="AU121" s="8"/>
      <c r="AV121" s="10"/>
      <c r="AW121" s="10"/>
      <c r="AX121" s="10"/>
      <c r="AY121" s="4" t="str">
        <f t="shared" si="30"/>
        <v/>
      </c>
      <c r="AZ121" s="4" t="str">
        <f t="shared" si="30"/>
        <v/>
      </c>
      <c r="BA121" s="4" t="str">
        <f t="shared" si="30"/>
        <v/>
      </c>
      <c r="BB121" s="4" t="str">
        <f t="shared" si="28"/>
        <v/>
      </c>
      <c r="BC121" s="4" t="str">
        <f>IF(CD121="○",COUNTIF($AN$17:CD121,"○"),"")</f>
        <v/>
      </c>
      <c r="BD121" s="4" t="str">
        <f>IF(CE121="○",COUNTIF($AO$17:CE121,"○"),"")</f>
        <v/>
      </c>
      <c r="BE121" s="4" t="str">
        <f>IF(CF121="○",COUNTIF($AP$17:CF121,"○"),"")</f>
        <v/>
      </c>
      <c r="BF121" s="4" t="str">
        <f>IF(CK121="○",COUNTIF($AU$17:CK121,"○"),"")</f>
        <v/>
      </c>
      <c r="BG121" s="77"/>
      <c r="BH121" s="77"/>
      <c r="BI121" s="4" t="str">
        <f t="shared" si="31"/>
        <v/>
      </c>
      <c r="BJ121" s="4" t="str">
        <f t="shared" si="31"/>
        <v/>
      </c>
      <c r="BK121" s="4" t="str">
        <f t="shared" si="31"/>
        <v/>
      </c>
      <c r="BL121" s="4" t="str">
        <f t="shared" si="29"/>
        <v/>
      </c>
      <c r="BM121" s="4" t="str">
        <f>IF(CL121="○",COUNTIF($AN$17:CL121,"○"),"")</f>
        <v/>
      </c>
      <c r="BN121" s="4" t="str">
        <f>IF(CM121="○",COUNTIF($AO$17:CM121,"○"),"")</f>
        <v/>
      </c>
      <c r="BO121" s="4" t="str">
        <f>IF(CN121="○",COUNTIF($AP$17:CN121,"○"),"")</f>
        <v/>
      </c>
      <c r="BP121" s="4" t="str">
        <f>IF(DI121="○",COUNTIF($AU$17:DI121,"○"),"")</f>
        <v/>
      </c>
      <c r="BQ121" s="77"/>
      <c r="BR121" s="77"/>
      <c r="BS121" s="4"/>
      <c r="BT121" s="10"/>
      <c r="BU121" s="10"/>
      <c r="BV121" s="10"/>
      <c r="BW121" s="10"/>
      <c r="BX121" s="10"/>
      <c r="BY121" s="18"/>
      <c r="BZ121" s="10"/>
      <c r="CA121" s="10"/>
      <c r="CB121" s="10"/>
      <c r="CC121" s="10"/>
      <c r="CD121" s="10"/>
      <c r="CE121" s="10"/>
      <c r="CF121" s="10"/>
    </row>
    <row r="122" spans="1:84" ht="21.95" customHeight="1" thickTop="1" thickBot="1" x14ac:dyDescent="0.2">
      <c r="A122" s="4"/>
      <c r="B122" s="4"/>
      <c r="C122" s="4"/>
      <c r="D122" s="4"/>
      <c r="E122" s="45"/>
      <c r="F122" s="45"/>
      <c r="G122" s="45"/>
      <c r="H122" s="45"/>
      <c r="I122" s="77"/>
      <c r="J122" s="77"/>
      <c r="K122" s="4"/>
      <c r="L122" s="4"/>
      <c r="M122" s="4"/>
      <c r="N122" s="4"/>
      <c r="O122" s="46"/>
      <c r="P122" s="46"/>
      <c r="Q122" s="46"/>
      <c r="R122" s="46"/>
      <c r="S122" s="77"/>
      <c r="T122" s="77"/>
      <c r="U122" s="10"/>
      <c r="V122" s="95">
        <f t="shared" si="37"/>
        <v>26</v>
      </c>
      <c r="W122" s="120" t="str">
        <f>IF('申込一覧表（女子）'!$B$42=0,"",('申込一覧表（女子）'!$B$42))</f>
        <v/>
      </c>
      <c r="X122" s="96" t="str">
        <f t="shared" si="32"/>
        <v/>
      </c>
      <c r="Y122" s="97" t="str">
        <f t="shared" si="33"/>
        <v/>
      </c>
      <c r="Z122" s="97" t="str">
        <f t="shared" si="34"/>
        <v/>
      </c>
      <c r="AA122" s="98">
        <f t="shared" si="27"/>
        <v>0</v>
      </c>
      <c r="AB122" s="161" t="str">
        <f t="shared" si="35"/>
        <v/>
      </c>
      <c r="AC122" s="99" t="str">
        <f t="shared" si="36"/>
        <v/>
      </c>
      <c r="AD122" s="53"/>
      <c r="AE122" s="53"/>
      <c r="AF122" s="53"/>
      <c r="AG122" s="53"/>
      <c r="AH122" s="53"/>
      <c r="AI122" s="53"/>
      <c r="AJ122" s="166"/>
      <c r="AK122" s="53"/>
      <c r="AL122" s="166"/>
      <c r="AM122" s="53"/>
      <c r="AN122" s="8"/>
      <c r="AO122" s="8"/>
      <c r="AP122" s="8"/>
      <c r="AQ122" s="8"/>
      <c r="AR122" s="8"/>
      <c r="AS122" s="8"/>
      <c r="AT122" s="8"/>
      <c r="AU122" s="8"/>
      <c r="AV122" s="10"/>
      <c r="AW122" s="10"/>
      <c r="AX122" s="10"/>
      <c r="AY122" s="4" t="str">
        <f t="shared" si="30"/>
        <v/>
      </c>
      <c r="AZ122" s="4" t="str">
        <f t="shared" si="30"/>
        <v/>
      </c>
      <c r="BA122" s="4" t="str">
        <f t="shared" si="30"/>
        <v/>
      </c>
      <c r="BB122" s="4" t="str">
        <f t="shared" si="28"/>
        <v/>
      </c>
      <c r="BC122" s="4" t="str">
        <f>IF(CD122="○",COUNTIF($AN$17:CD122,"○"),"")</f>
        <v/>
      </c>
      <c r="BD122" s="4" t="str">
        <f>IF(CE122="○",COUNTIF($AO$17:CE122,"○"),"")</f>
        <v/>
      </c>
      <c r="BE122" s="4" t="str">
        <f>IF(CF122="○",COUNTIF($AP$17:CF122,"○"),"")</f>
        <v/>
      </c>
      <c r="BF122" s="4" t="str">
        <f>IF(CK122="○",COUNTIF($AU$17:CK122,"○"),"")</f>
        <v/>
      </c>
      <c r="BG122" s="77"/>
      <c r="BH122" s="77"/>
      <c r="BI122" s="4" t="str">
        <f t="shared" si="31"/>
        <v/>
      </c>
      <c r="BJ122" s="4" t="str">
        <f t="shared" si="31"/>
        <v/>
      </c>
      <c r="BK122" s="4" t="str">
        <f t="shared" si="31"/>
        <v/>
      </c>
      <c r="BL122" s="4" t="str">
        <f t="shared" si="29"/>
        <v/>
      </c>
      <c r="BM122" s="4" t="str">
        <f>IF(CL122="○",COUNTIF($AN$17:CL122,"○"),"")</f>
        <v/>
      </c>
      <c r="BN122" s="4" t="str">
        <f>IF(CM122="○",COUNTIF($AO$17:CM122,"○"),"")</f>
        <v/>
      </c>
      <c r="BO122" s="4" t="str">
        <f>IF(CN122="○",COUNTIF($AP$17:CN122,"○"),"")</f>
        <v/>
      </c>
      <c r="BP122" s="4" t="str">
        <f>IF(DI122="○",COUNTIF($AU$17:DI122,"○"),"")</f>
        <v/>
      </c>
      <c r="BQ122" s="77"/>
      <c r="BR122" s="77"/>
      <c r="BS122" s="4"/>
      <c r="BT122" s="10"/>
      <c r="BU122" s="10"/>
      <c r="BV122" s="24"/>
      <c r="BW122" s="10"/>
      <c r="BX122" s="10"/>
      <c r="BY122" s="26"/>
      <c r="BZ122" s="4"/>
      <c r="CA122" s="4"/>
      <c r="CB122" s="10"/>
      <c r="CC122" s="10"/>
      <c r="CD122" s="10"/>
      <c r="CE122" s="24"/>
      <c r="CF122" s="10"/>
    </row>
    <row r="123" spans="1:84" ht="21.95" customHeight="1" thickTop="1" thickBot="1" x14ac:dyDescent="0.2">
      <c r="A123" s="4"/>
      <c r="B123" s="4"/>
      <c r="C123" s="4"/>
      <c r="D123" s="4"/>
      <c r="E123" s="45"/>
      <c r="F123" s="45"/>
      <c r="G123" s="45"/>
      <c r="H123" s="45"/>
      <c r="I123" s="77"/>
      <c r="J123" s="77"/>
      <c r="K123" s="4"/>
      <c r="L123" s="4"/>
      <c r="M123" s="4"/>
      <c r="N123" s="4"/>
      <c r="O123" s="46"/>
      <c r="P123" s="46"/>
      <c r="Q123" s="46"/>
      <c r="R123" s="46"/>
      <c r="S123" s="77"/>
      <c r="T123" s="77"/>
      <c r="U123" s="10"/>
      <c r="V123" s="95">
        <f t="shared" si="37"/>
        <v>27</v>
      </c>
      <c r="W123" s="120" t="str">
        <f>IF('申込一覧表（女子）'!$B$43=0,"",('申込一覧表（女子）'!$B$43))</f>
        <v/>
      </c>
      <c r="X123" s="96" t="str">
        <f t="shared" si="32"/>
        <v/>
      </c>
      <c r="Y123" s="97" t="str">
        <f t="shared" si="33"/>
        <v/>
      </c>
      <c r="Z123" s="97" t="str">
        <f t="shared" si="34"/>
        <v/>
      </c>
      <c r="AA123" s="98">
        <f t="shared" si="27"/>
        <v>0</v>
      </c>
      <c r="AB123" s="161" t="str">
        <f t="shared" si="35"/>
        <v/>
      </c>
      <c r="AC123" s="99" t="str">
        <f t="shared" si="36"/>
        <v/>
      </c>
      <c r="AD123" s="53"/>
      <c r="AE123" s="53"/>
      <c r="AF123" s="53"/>
      <c r="AG123" s="53"/>
      <c r="AH123" s="53"/>
      <c r="AI123" s="53"/>
      <c r="AJ123" s="166"/>
      <c r="AK123" s="53"/>
      <c r="AL123" s="166"/>
      <c r="AM123" s="53"/>
      <c r="AN123" s="8"/>
      <c r="AO123" s="8"/>
      <c r="AP123" s="8"/>
      <c r="AQ123" s="8"/>
      <c r="AR123" s="8"/>
      <c r="AS123" s="8"/>
      <c r="AT123" s="8"/>
      <c r="AU123" s="8"/>
      <c r="AV123" s="10"/>
      <c r="AW123" s="10"/>
      <c r="AX123" s="10"/>
      <c r="AY123" s="4" t="str">
        <f t="shared" si="30"/>
        <v/>
      </c>
      <c r="AZ123" s="4" t="str">
        <f t="shared" si="30"/>
        <v/>
      </c>
      <c r="BA123" s="4" t="str">
        <f t="shared" si="30"/>
        <v/>
      </c>
      <c r="BB123" s="4" t="str">
        <f t="shared" si="28"/>
        <v/>
      </c>
      <c r="BC123" s="4" t="str">
        <f>IF(CD123="○",COUNTIF($AN$17:CD123,"○"),"")</f>
        <v/>
      </c>
      <c r="BD123" s="4" t="str">
        <f>IF(CE123="○",COUNTIF($AO$17:CE123,"○"),"")</f>
        <v/>
      </c>
      <c r="BE123" s="4" t="str">
        <f>IF(CF123="○",COUNTIF($AP$17:CF123,"○"),"")</f>
        <v/>
      </c>
      <c r="BF123" s="4" t="str">
        <f>IF(CK123="○",COUNTIF($AU$17:CK123,"○"),"")</f>
        <v/>
      </c>
      <c r="BG123" s="77"/>
      <c r="BH123" s="77"/>
      <c r="BI123" s="4" t="str">
        <f t="shared" si="31"/>
        <v/>
      </c>
      <c r="BJ123" s="4" t="str">
        <f t="shared" si="31"/>
        <v/>
      </c>
      <c r="BK123" s="4" t="str">
        <f t="shared" si="31"/>
        <v/>
      </c>
      <c r="BL123" s="4" t="str">
        <f t="shared" si="29"/>
        <v/>
      </c>
      <c r="BM123" s="4" t="str">
        <f>IF(CL123="○",COUNTIF($AN$17:CL123,"○"),"")</f>
        <v/>
      </c>
      <c r="BN123" s="4" t="str">
        <f>IF(CM123="○",COUNTIF($AO$17:CM123,"○"),"")</f>
        <v/>
      </c>
      <c r="BO123" s="4" t="str">
        <f>IF(CN123="○",COUNTIF($AP$17:CN123,"○"),"")</f>
        <v/>
      </c>
      <c r="BP123" s="4" t="str">
        <f>IF(DI123="○",COUNTIF($AU$17:DI123,"○"),"")</f>
        <v/>
      </c>
      <c r="BQ123" s="77"/>
      <c r="BR123" s="77"/>
      <c r="BS123" s="4"/>
      <c r="BT123" s="10"/>
      <c r="BU123" s="10"/>
      <c r="BV123" s="10"/>
      <c r="BW123" s="10"/>
      <c r="BX123" s="10"/>
      <c r="BY123" s="26"/>
      <c r="BZ123" s="4"/>
      <c r="CA123" s="4"/>
      <c r="CB123" s="10"/>
      <c r="CC123" s="10"/>
      <c r="CD123" s="10"/>
      <c r="CE123" s="10"/>
      <c r="CF123" s="10"/>
    </row>
    <row r="124" spans="1:84" ht="21.95" customHeight="1" thickTop="1" thickBot="1" x14ac:dyDescent="0.2">
      <c r="A124" s="4"/>
      <c r="B124" s="4"/>
      <c r="C124" s="4"/>
      <c r="D124" s="4"/>
      <c r="E124" s="45"/>
      <c r="F124" s="45"/>
      <c r="G124" s="45"/>
      <c r="H124" s="45"/>
      <c r="I124" s="77"/>
      <c r="J124" s="77"/>
      <c r="K124" s="4"/>
      <c r="L124" s="4"/>
      <c r="M124" s="4"/>
      <c r="N124" s="4"/>
      <c r="O124" s="46"/>
      <c r="P124" s="46"/>
      <c r="Q124" s="46"/>
      <c r="R124" s="46"/>
      <c r="S124" s="77"/>
      <c r="T124" s="77"/>
      <c r="U124" s="10"/>
      <c r="V124" s="95">
        <f t="shared" si="37"/>
        <v>28</v>
      </c>
      <c r="W124" s="120" t="str">
        <f>IF('申込一覧表（女子）'!$B$44=0,"",('申込一覧表（女子）'!$B$44))</f>
        <v/>
      </c>
      <c r="X124" s="96" t="str">
        <f t="shared" si="32"/>
        <v/>
      </c>
      <c r="Y124" s="97" t="str">
        <f t="shared" si="33"/>
        <v/>
      </c>
      <c r="Z124" s="97" t="str">
        <f t="shared" si="34"/>
        <v/>
      </c>
      <c r="AA124" s="98">
        <f t="shared" si="27"/>
        <v>0</v>
      </c>
      <c r="AB124" s="161" t="str">
        <f t="shared" si="35"/>
        <v/>
      </c>
      <c r="AC124" s="99" t="str">
        <f t="shared" si="36"/>
        <v/>
      </c>
      <c r="AD124" s="53"/>
      <c r="AE124" s="53"/>
      <c r="AF124" s="53"/>
      <c r="AG124" s="53"/>
      <c r="AH124" s="53"/>
      <c r="AI124" s="53"/>
      <c r="AJ124" s="166"/>
      <c r="AK124" s="53"/>
      <c r="AL124" s="166"/>
      <c r="AM124" s="53"/>
      <c r="AN124" s="8"/>
      <c r="AO124" s="8"/>
      <c r="AP124" s="8"/>
      <c r="AQ124" s="8"/>
      <c r="AR124" s="8"/>
      <c r="AS124" s="8"/>
      <c r="AT124" s="8"/>
      <c r="AU124" s="8"/>
      <c r="AV124" s="10"/>
      <c r="AW124" s="10"/>
      <c r="AX124" s="10"/>
      <c r="AY124" s="4" t="str">
        <f t="shared" si="30"/>
        <v/>
      </c>
      <c r="AZ124" s="4" t="str">
        <f t="shared" si="30"/>
        <v/>
      </c>
      <c r="BA124" s="4" t="str">
        <f t="shared" si="30"/>
        <v/>
      </c>
      <c r="BB124" s="4" t="str">
        <f t="shared" si="28"/>
        <v/>
      </c>
      <c r="BC124" s="4" t="str">
        <f>IF(CD124="○",COUNTIF($AN$17:CD124,"○"),"")</f>
        <v/>
      </c>
      <c r="BD124" s="4" t="str">
        <f>IF(CE124="○",COUNTIF($AO$17:CE124,"○"),"")</f>
        <v/>
      </c>
      <c r="BE124" s="4" t="str">
        <f>IF(CF124="○",COUNTIF($AP$17:CF124,"○"),"")</f>
        <v/>
      </c>
      <c r="BF124" s="4" t="str">
        <f>IF(CK124="○",COUNTIF($AU$17:CK124,"○"),"")</f>
        <v/>
      </c>
      <c r="BG124" s="77"/>
      <c r="BH124" s="77"/>
      <c r="BI124" s="4" t="str">
        <f t="shared" si="31"/>
        <v/>
      </c>
      <c r="BJ124" s="4" t="str">
        <f t="shared" si="31"/>
        <v/>
      </c>
      <c r="BK124" s="4" t="str">
        <f t="shared" si="31"/>
        <v/>
      </c>
      <c r="BL124" s="4" t="str">
        <f t="shared" si="29"/>
        <v/>
      </c>
      <c r="BM124" s="4" t="str">
        <f>IF(CL124="○",COUNTIF($AN$17:CL124,"○"),"")</f>
        <v/>
      </c>
      <c r="BN124" s="4" t="str">
        <f>IF(CM124="○",COUNTIF($AO$17:CM124,"○"),"")</f>
        <v/>
      </c>
      <c r="BO124" s="4" t="str">
        <f>IF(CN124="○",COUNTIF($AP$17:CN124,"○"),"")</f>
        <v/>
      </c>
      <c r="BP124" s="4" t="str">
        <f>IF(DI124="○",COUNTIF($AU$17:DI124,"○"),"")</f>
        <v/>
      </c>
      <c r="BQ124" s="77"/>
      <c r="BR124" s="77"/>
      <c r="BS124" s="4"/>
      <c r="BT124" s="10"/>
      <c r="BU124" s="10"/>
      <c r="BV124" s="10"/>
      <c r="BW124" s="10"/>
      <c r="BX124" s="10"/>
      <c r="BY124" s="26"/>
      <c r="BZ124" s="4"/>
      <c r="CA124" s="4"/>
      <c r="CB124" s="10"/>
      <c r="CC124" s="10"/>
      <c r="CD124" s="10"/>
      <c r="CE124" s="10"/>
      <c r="CF124" s="10"/>
    </row>
    <row r="125" spans="1:84" ht="21.95" customHeight="1" thickTop="1" thickBot="1" x14ac:dyDescent="0.2">
      <c r="A125" s="4"/>
      <c r="B125" s="4"/>
      <c r="C125" s="4"/>
      <c r="D125" s="4"/>
      <c r="E125" s="45"/>
      <c r="F125" s="45"/>
      <c r="G125" s="45"/>
      <c r="H125" s="45"/>
      <c r="I125" s="77"/>
      <c r="J125" s="77"/>
      <c r="K125" s="4"/>
      <c r="L125" s="4"/>
      <c r="M125" s="4"/>
      <c r="N125" s="4"/>
      <c r="O125" s="46"/>
      <c r="P125" s="46"/>
      <c r="Q125" s="46"/>
      <c r="R125" s="46"/>
      <c r="S125" s="77"/>
      <c r="T125" s="77"/>
      <c r="U125" s="10"/>
      <c r="V125" s="95">
        <f t="shared" si="37"/>
        <v>29</v>
      </c>
      <c r="W125" s="120" t="str">
        <f>IF('申込一覧表（女子）'!$B$45=0,"",('申込一覧表（女子）'!$B$45))</f>
        <v/>
      </c>
      <c r="X125" s="96" t="str">
        <f t="shared" si="32"/>
        <v/>
      </c>
      <c r="Y125" s="97" t="str">
        <f t="shared" si="33"/>
        <v/>
      </c>
      <c r="Z125" s="97" t="str">
        <f t="shared" si="34"/>
        <v/>
      </c>
      <c r="AA125" s="98">
        <f t="shared" si="27"/>
        <v>0</v>
      </c>
      <c r="AB125" s="161" t="str">
        <f t="shared" si="35"/>
        <v/>
      </c>
      <c r="AC125" s="99" t="str">
        <f t="shared" si="36"/>
        <v/>
      </c>
      <c r="AD125" s="53"/>
      <c r="AE125" s="53"/>
      <c r="AF125" s="53"/>
      <c r="AG125" s="53"/>
      <c r="AH125" s="53"/>
      <c r="AI125" s="53"/>
      <c r="AJ125" s="166"/>
      <c r="AK125" s="53"/>
      <c r="AL125" s="166"/>
      <c r="AM125" s="53"/>
      <c r="AN125" s="8"/>
      <c r="AO125" s="8"/>
      <c r="AP125" s="8"/>
      <c r="AQ125" s="8"/>
      <c r="AR125" s="8"/>
      <c r="AS125" s="8"/>
      <c r="AT125" s="8"/>
      <c r="AU125" s="8"/>
      <c r="AV125" s="10"/>
      <c r="AW125" s="10"/>
      <c r="AX125" s="10"/>
      <c r="AY125" s="4" t="str">
        <f t="shared" si="30"/>
        <v/>
      </c>
      <c r="AZ125" s="4" t="str">
        <f t="shared" si="30"/>
        <v/>
      </c>
      <c r="BA125" s="4" t="str">
        <f t="shared" si="30"/>
        <v/>
      </c>
      <c r="BB125" s="4" t="str">
        <f t="shared" si="28"/>
        <v/>
      </c>
      <c r="BC125" s="4" t="str">
        <f>IF(CD125="○",COUNTIF($AN$17:CD125,"○"),"")</f>
        <v/>
      </c>
      <c r="BD125" s="4" t="str">
        <f>IF(CE125="○",COUNTIF($AO$17:CE125,"○"),"")</f>
        <v/>
      </c>
      <c r="BE125" s="4" t="str">
        <f>IF(CF125="○",COUNTIF($AP$17:CF125,"○"),"")</f>
        <v/>
      </c>
      <c r="BF125" s="4" t="str">
        <f>IF(CK125="○",COUNTIF($AU$17:CK125,"○"),"")</f>
        <v/>
      </c>
      <c r="BG125" s="77"/>
      <c r="BH125" s="77"/>
      <c r="BI125" s="4" t="str">
        <f t="shared" si="31"/>
        <v/>
      </c>
      <c r="BJ125" s="4" t="str">
        <f t="shared" si="31"/>
        <v/>
      </c>
      <c r="BK125" s="4" t="str">
        <f t="shared" si="31"/>
        <v/>
      </c>
      <c r="BL125" s="4" t="str">
        <f t="shared" si="29"/>
        <v/>
      </c>
      <c r="BM125" s="4" t="str">
        <f>IF(CL125="○",COUNTIF($AN$17:CL125,"○"),"")</f>
        <v/>
      </c>
      <c r="BN125" s="4" t="str">
        <f>IF(CM125="○",COUNTIF($AO$17:CM125,"○"),"")</f>
        <v/>
      </c>
      <c r="BO125" s="4" t="str">
        <f>IF(CN125="○",COUNTIF($AP$17:CN125,"○"),"")</f>
        <v/>
      </c>
      <c r="BP125" s="4" t="str">
        <f>IF(DI125="○",COUNTIF($AU$17:DI125,"○"),"")</f>
        <v/>
      </c>
      <c r="BQ125" s="77"/>
      <c r="BR125" s="77"/>
      <c r="BS125" s="4"/>
      <c r="BT125" s="10"/>
      <c r="BU125" s="10"/>
      <c r="BV125" s="10"/>
      <c r="BW125" s="10"/>
      <c r="BX125" s="10"/>
      <c r="BY125" s="26"/>
      <c r="BZ125" s="4"/>
      <c r="CA125" s="4"/>
      <c r="CB125" s="10"/>
      <c r="CC125" s="10"/>
      <c r="CD125" s="10"/>
      <c r="CE125" s="10"/>
      <c r="CF125" s="10"/>
    </row>
    <row r="126" spans="1:84" ht="21.95" customHeight="1" thickTop="1" thickBot="1" x14ac:dyDescent="0.2">
      <c r="A126" s="4"/>
      <c r="B126" s="4"/>
      <c r="C126" s="4"/>
      <c r="D126" s="4"/>
      <c r="E126" s="45"/>
      <c r="F126" s="45"/>
      <c r="G126" s="45"/>
      <c r="H126" s="45"/>
      <c r="I126" s="77"/>
      <c r="J126" s="77"/>
      <c r="K126" s="4"/>
      <c r="L126" s="4"/>
      <c r="M126" s="4"/>
      <c r="N126" s="4"/>
      <c r="O126" s="46"/>
      <c r="P126" s="46"/>
      <c r="Q126" s="46"/>
      <c r="R126" s="46"/>
      <c r="S126" s="77"/>
      <c r="T126" s="77"/>
      <c r="U126" s="10"/>
      <c r="V126" s="95">
        <f t="shared" si="37"/>
        <v>30</v>
      </c>
      <c r="W126" s="120" t="str">
        <f>IF('申込一覧表（女子）'!$B$46=0,"",('申込一覧表（女子）'!$B$46))</f>
        <v/>
      </c>
      <c r="X126" s="96" t="str">
        <f t="shared" si="32"/>
        <v/>
      </c>
      <c r="Y126" s="97" t="str">
        <f t="shared" si="33"/>
        <v/>
      </c>
      <c r="Z126" s="97" t="str">
        <f t="shared" si="34"/>
        <v/>
      </c>
      <c r="AA126" s="98">
        <f t="shared" si="27"/>
        <v>0</v>
      </c>
      <c r="AB126" s="161" t="str">
        <f t="shared" si="35"/>
        <v/>
      </c>
      <c r="AC126" s="99" t="str">
        <f t="shared" si="36"/>
        <v/>
      </c>
      <c r="AD126" s="53"/>
      <c r="AE126" s="53"/>
      <c r="AF126" s="53"/>
      <c r="AG126" s="53"/>
      <c r="AH126" s="53"/>
      <c r="AI126" s="53"/>
      <c r="AJ126" s="166"/>
      <c r="AK126" s="53"/>
      <c r="AL126" s="166"/>
      <c r="AM126" s="53"/>
      <c r="AN126" s="8"/>
      <c r="AO126" s="8"/>
      <c r="AP126" s="8"/>
      <c r="AQ126" s="8"/>
      <c r="AR126" s="8"/>
      <c r="AS126" s="8"/>
      <c r="AT126" s="8"/>
      <c r="AU126" s="8"/>
      <c r="AV126" s="10"/>
      <c r="AW126" s="10"/>
      <c r="AX126" s="10"/>
      <c r="AY126" s="4" t="str">
        <f t="shared" si="30"/>
        <v/>
      </c>
      <c r="AZ126" s="4" t="str">
        <f t="shared" si="30"/>
        <v/>
      </c>
      <c r="BA126" s="4" t="str">
        <f t="shared" si="30"/>
        <v/>
      </c>
      <c r="BB126" s="4" t="str">
        <f t="shared" si="28"/>
        <v/>
      </c>
      <c r="BC126" s="4" t="str">
        <f>IF(CD126="○",COUNTIF($AN$17:CD126,"○"),"")</f>
        <v/>
      </c>
      <c r="BD126" s="4" t="str">
        <f>IF(CE126="○",COUNTIF($AO$17:CE126,"○"),"")</f>
        <v/>
      </c>
      <c r="BE126" s="4" t="str">
        <f>IF(CF126="○",COUNTIF($AP$17:CF126,"○"),"")</f>
        <v/>
      </c>
      <c r="BF126" s="4" t="str">
        <f>IF(CK126="○",COUNTIF($AU$17:CK126,"○"),"")</f>
        <v/>
      </c>
      <c r="BG126" s="77"/>
      <c r="BH126" s="77"/>
      <c r="BI126" s="4" t="str">
        <f t="shared" si="31"/>
        <v/>
      </c>
      <c r="BJ126" s="4" t="str">
        <f t="shared" si="31"/>
        <v/>
      </c>
      <c r="BK126" s="4" t="str">
        <f t="shared" si="31"/>
        <v/>
      </c>
      <c r="BL126" s="4" t="str">
        <f t="shared" si="29"/>
        <v/>
      </c>
      <c r="BM126" s="4" t="str">
        <f>IF(CL126="○",COUNTIF($AN$17:CL126,"○"),"")</f>
        <v/>
      </c>
      <c r="BN126" s="4" t="str">
        <f>IF(CM126="○",COUNTIF($AO$17:CM126,"○"),"")</f>
        <v/>
      </c>
      <c r="BO126" s="4" t="str">
        <f>IF(CN126="○",COUNTIF($AP$17:CN126,"○"),"")</f>
        <v/>
      </c>
      <c r="BP126" s="4" t="str">
        <f>IF(DI126="○",COUNTIF($AU$17:DI126,"○"),"")</f>
        <v/>
      </c>
      <c r="BQ126" s="77"/>
      <c r="BR126" s="77"/>
      <c r="BS126" s="4"/>
      <c r="BT126" s="10"/>
      <c r="BU126" s="10"/>
      <c r="BV126" s="24"/>
      <c r="BW126" s="10"/>
      <c r="BX126" s="10"/>
      <c r="BY126" s="26"/>
      <c r="BZ126" s="4"/>
      <c r="CA126" s="4"/>
      <c r="CB126" s="10"/>
      <c r="CC126" s="10"/>
      <c r="CD126" s="10"/>
      <c r="CE126" s="24"/>
      <c r="CF126" s="10"/>
    </row>
    <row r="127" spans="1:84" ht="21.95" customHeight="1" thickTop="1" thickBot="1" x14ac:dyDescent="0.2">
      <c r="A127" s="4"/>
      <c r="B127" s="4"/>
      <c r="C127" s="4"/>
      <c r="D127" s="4"/>
      <c r="E127" s="45"/>
      <c r="F127" s="45"/>
      <c r="G127" s="45"/>
      <c r="H127" s="45"/>
      <c r="I127" s="77"/>
      <c r="J127" s="77"/>
      <c r="K127" s="4"/>
      <c r="L127" s="4"/>
      <c r="M127" s="4"/>
      <c r="N127" s="4"/>
      <c r="O127" s="46"/>
      <c r="P127" s="46"/>
      <c r="Q127" s="46"/>
      <c r="R127" s="46"/>
      <c r="S127" s="77"/>
      <c r="T127" s="77"/>
      <c r="U127" s="10"/>
      <c r="V127" s="95">
        <f t="shared" si="37"/>
        <v>31</v>
      </c>
      <c r="W127" s="120" t="str">
        <f>IF('申込一覧表（女子）'!$B$47=0,"",('申込一覧表（女子）'!$B$47))</f>
        <v/>
      </c>
      <c r="X127" s="96" t="str">
        <f t="shared" si="32"/>
        <v/>
      </c>
      <c r="Y127" s="97" t="str">
        <f t="shared" si="33"/>
        <v/>
      </c>
      <c r="Z127" s="97" t="str">
        <f t="shared" si="34"/>
        <v/>
      </c>
      <c r="AA127" s="98">
        <f t="shared" si="27"/>
        <v>0</v>
      </c>
      <c r="AB127" s="161" t="str">
        <f t="shared" si="35"/>
        <v/>
      </c>
      <c r="AC127" s="99" t="str">
        <f t="shared" si="36"/>
        <v/>
      </c>
      <c r="AD127" s="53"/>
      <c r="AE127" s="53"/>
      <c r="AF127" s="53"/>
      <c r="AG127" s="53"/>
      <c r="AH127" s="53"/>
      <c r="AI127" s="53"/>
      <c r="AJ127" s="166"/>
      <c r="AK127" s="53"/>
      <c r="AL127" s="166"/>
      <c r="AM127" s="53"/>
      <c r="AN127" s="8"/>
      <c r="AO127" s="8"/>
      <c r="AP127" s="8"/>
      <c r="AQ127" s="8"/>
      <c r="AR127" s="8"/>
      <c r="AS127" s="8"/>
      <c r="AT127" s="8"/>
      <c r="AU127" s="8"/>
      <c r="AV127" s="10"/>
      <c r="AW127" s="10"/>
      <c r="AX127" s="10"/>
      <c r="AY127" s="4" t="str">
        <f t="shared" si="30"/>
        <v/>
      </c>
      <c r="AZ127" s="4" t="str">
        <f t="shared" si="30"/>
        <v/>
      </c>
      <c r="BA127" s="4" t="str">
        <f t="shared" si="30"/>
        <v/>
      </c>
      <c r="BB127" s="4" t="str">
        <f t="shared" si="28"/>
        <v/>
      </c>
      <c r="BC127" s="4" t="str">
        <f>IF(CD127="○",COUNTIF($AN$17:CD127,"○"),"")</f>
        <v/>
      </c>
      <c r="BD127" s="4" t="str">
        <f>IF(CE127="○",COUNTIF($AO$17:CE127,"○"),"")</f>
        <v/>
      </c>
      <c r="BE127" s="4" t="str">
        <f>IF(CF127="○",COUNTIF($AP$17:CF127,"○"),"")</f>
        <v/>
      </c>
      <c r="BF127" s="4" t="str">
        <f>IF(CK127="○",COUNTIF($AU$17:CK127,"○"),"")</f>
        <v/>
      </c>
      <c r="BG127" s="77"/>
      <c r="BH127" s="77"/>
      <c r="BI127" s="4" t="str">
        <f t="shared" si="31"/>
        <v/>
      </c>
      <c r="BJ127" s="4" t="str">
        <f t="shared" si="31"/>
        <v/>
      </c>
      <c r="BK127" s="4" t="str">
        <f t="shared" si="31"/>
        <v/>
      </c>
      <c r="BL127" s="4" t="str">
        <f t="shared" si="29"/>
        <v/>
      </c>
      <c r="BM127" s="4" t="str">
        <f>IF(CL127="○",COUNTIF($AN$17:CL127,"○"),"")</f>
        <v/>
      </c>
      <c r="BN127" s="4" t="str">
        <f>IF(CM127="○",COUNTIF($AO$17:CM127,"○"),"")</f>
        <v/>
      </c>
      <c r="BO127" s="4" t="str">
        <f>IF(CN127="○",COUNTIF($AP$17:CN127,"○"),"")</f>
        <v/>
      </c>
      <c r="BP127" s="4" t="str">
        <f>IF(DI127="○",COUNTIF($AU$17:DI127,"○"),"")</f>
        <v/>
      </c>
      <c r="BQ127" s="77"/>
      <c r="BR127" s="77"/>
      <c r="BS127" s="4"/>
      <c r="BT127" s="10"/>
      <c r="BU127" s="10"/>
      <c r="BV127" s="10"/>
      <c r="BW127" s="10"/>
      <c r="BX127" s="10"/>
      <c r="BY127" s="26"/>
      <c r="BZ127" s="4"/>
      <c r="CA127" s="4"/>
      <c r="CB127" s="10"/>
      <c r="CC127" s="10"/>
      <c r="CD127" s="10"/>
      <c r="CE127" s="10"/>
      <c r="CF127" s="10"/>
    </row>
    <row r="128" spans="1:84" ht="21.95" customHeight="1" thickTop="1" thickBot="1" x14ac:dyDescent="0.2">
      <c r="A128" s="4"/>
      <c r="B128" s="4"/>
      <c r="C128" s="4"/>
      <c r="D128" s="4"/>
      <c r="E128" s="45"/>
      <c r="F128" s="45"/>
      <c r="G128" s="45"/>
      <c r="H128" s="45"/>
      <c r="I128" s="77"/>
      <c r="J128" s="77"/>
      <c r="K128" s="4"/>
      <c r="L128" s="4"/>
      <c r="M128" s="4"/>
      <c r="N128" s="4"/>
      <c r="O128" s="46"/>
      <c r="P128" s="46"/>
      <c r="Q128" s="46"/>
      <c r="R128" s="46"/>
      <c r="S128" s="77"/>
      <c r="T128" s="77"/>
      <c r="U128" s="10"/>
      <c r="V128" s="95">
        <f t="shared" si="37"/>
        <v>32</v>
      </c>
      <c r="W128" s="120" t="str">
        <f>IF('申込一覧表（女子）'!$B$48=0,"",('申込一覧表（女子）'!$B$48))</f>
        <v/>
      </c>
      <c r="X128" s="96" t="str">
        <f t="shared" si="32"/>
        <v/>
      </c>
      <c r="Y128" s="97" t="str">
        <f t="shared" si="33"/>
        <v/>
      </c>
      <c r="Z128" s="97" t="str">
        <f t="shared" si="34"/>
        <v/>
      </c>
      <c r="AA128" s="98">
        <f t="shared" si="27"/>
        <v>0</v>
      </c>
      <c r="AB128" s="161" t="str">
        <f t="shared" si="35"/>
        <v/>
      </c>
      <c r="AC128" s="99" t="str">
        <f t="shared" si="36"/>
        <v/>
      </c>
      <c r="AD128" s="53"/>
      <c r="AE128" s="53"/>
      <c r="AF128" s="53"/>
      <c r="AG128" s="53"/>
      <c r="AH128" s="53"/>
      <c r="AI128" s="53"/>
      <c r="AJ128" s="166"/>
      <c r="AK128" s="53"/>
      <c r="AL128" s="166"/>
      <c r="AM128" s="53"/>
      <c r="AN128" s="8"/>
      <c r="AO128" s="8"/>
      <c r="AP128" s="8"/>
      <c r="AQ128" s="8"/>
      <c r="AR128" s="8"/>
      <c r="AS128" s="8"/>
      <c r="AT128" s="8"/>
      <c r="AU128" s="8"/>
      <c r="AV128" s="10"/>
      <c r="AW128" s="10"/>
      <c r="AX128" s="10"/>
      <c r="AY128" s="4" t="str">
        <f t="shared" si="30"/>
        <v/>
      </c>
      <c r="AZ128" s="4" t="str">
        <f t="shared" si="30"/>
        <v/>
      </c>
      <c r="BA128" s="4" t="str">
        <f t="shared" si="30"/>
        <v/>
      </c>
      <c r="BB128" s="4" t="str">
        <f t="shared" si="28"/>
        <v/>
      </c>
      <c r="BC128" s="4" t="str">
        <f>IF(CD128="○",COUNTIF($AN$17:CD128,"○"),"")</f>
        <v/>
      </c>
      <c r="BD128" s="4" t="str">
        <f>IF(CE128="○",COUNTIF($AO$17:CE128,"○"),"")</f>
        <v/>
      </c>
      <c r="BE128" s="4" t="str">
        <f>IF(CF128="○",COUNTIF($AP$17:CF128,"○"),"")</f>
        <v/>
      </c>
      <c r="BF128" s="4" t="str">
        <f>IF(CK128="○",COUNTIF($AU$17:CK128,"○"),"")</f>
        <v/>
      </c>
      <c r="BG128" s="77"/>
      <c r="BH128" s="77"/>
      <c r="BI128" s="4" t="str">
        <f t="shared" si="31"/>
        <v/>
      </c>
      <c r="BJ128" s="4" t="str">
        <f t="shared" si="31"/>
        <v/>
      </c>
      <c r="BK128" s="4" t="str">
        <f t="shared" si="31"/>
        <v/>
      </c>
      <c r="BL128" s="4" t="str">
        <f t="shared" si="29"/>
        <v/>
      </c>
      <c r="BM128" s="4" t="str">
        <f>IF(CL128="○",COUNTIF($AN$17:CL128,"○"),"")</f>
        <v/>
      </c>
      <c r="BN128" s="4" t="str">
        <f>IF(CM128="○",COUNTIF($AO$17:CM128,"○"),"")</f>
        <v/>
      </c>
      <c r="BO128" s="4" t="str">
        <f>IF(CN128="○",COUNTIF($AP$17:CN128,"○"),"")</f>
        <v/>
      </c>
      <c r="BP128" s="4" t="str">
        <f>IF(DI128="○",COUNTIF($AU$17:DI128,"○"),"")</f>
        <v/>
      </c>
      <c r="BQ128" s="77"/>
      <c r="BR128" s="77"/>
      <c r="BS128" s="4"/>
      <c r="BT128" s="10"/>
      <c r="BU128" s="10"/>
      <c r="BV128" s="10"/>
      <c r="BW128" s="10"/>
      <c r="BX128" s="10"/>
      <c r="BY128" s="26"/>
      <c r="BZ128" s="4"/>
      <c r="CA128" s="4"/>
      <c r="CB128" s="10"/>
      <c r="CC128" s="10"/>
      <c r="CD128" s="10"/>
      <c r="CE128" s="10"/>
      <c r="CF128" s="10"/>
    </row>
    <row r="129" spans="1:84" ht="21.95" customHeight="1" thickTop="1" thickBot="1" x14ac:dyDescent="0.2">
      <c r="A129" s="4"/>
      <c r="B129" s="4"/>
      <c r="C129" s="4"/>
      <c r="D129" s="4"/>
      <c r="E129" s="45"/>
      <c r="F129" s="45"/>
      <c r="G129" s="45"/>
      <c r="H129" s="45"/>
      <c r="I129" s="77"/>
      <c r="J129" s="77"/>
      <c r="K129" s="4"/>
      <c r="L129" s="4"/>
      <c r="M129" s="4"/>
      <c r="N129" s="4"/>
      <c r="O129" s="46"/>
      <c r="P129" s="46"/>
      <c r="Q129" s="46"/>
      <c r="R129" s="46"/>
      <c r="S129" s="77"/>
      <c r="T129" s="77"/>
      <c r="U129" s="10"/>
      <c r="V129" s="95">
        <f t="shared" si="37"/>
        <v>33</v>
      </c>
      <c r="W129" s="120" t="str">
        <f>IF('申込一覧表（女子）'!$B$49=0,"",('申込一覧表（女子）'!$B$49))</f>
        <v/>
      </c>
      <c r="X129" s="96" t="str">
        <f t="shared" si="32"/>
        <v/>
      </c>
      <c r="Y129" s="97" t="str">
        <f t="shared" si="33"/>
        <v/>
      </c>
      <c r="Z129" s="97" t="str">
        <f t="shared" si="34"/>
        <v/>
      </c>
      <c r="AA129" s="98">
        <f t="shared" si="27"/>
        <v>0</v>
      </c>
      <c r="AB129" s="161" t="str">
        <f t="shared" si="35"/>
        <v/>
      </c>
      <c r="AC129" s="99" t="str">
        <f t="shared" si="36"/>
        <v/>
      </c>
      <c r="AD129" s="53"/>
      <c r="AE129" s="53"/>
      <c r="AF129" s="53"/>
      <c r="AG129" s="53"/>
      <c r="AH129" s="53"/>
      <c r="AI129" s="53"/>
      <c r="AJ129" s="166"/>
      <c r="AK129" s="53"/>
      <c r="AL129" s="166"/>
      <c r="AM129" s="53"/>
      <c r="AN129" s="8"/>
      <c r="AO129" s="8"/>
      <c r="AP129" s="8"/>
      <c r="AQ129" s="8"/>
      <c r="AR129" s="8"/>
      <c r="AS129" s="8"/>
      <c r="AT129" s="8"/>
      <c r="AU129" s="8"/>
      <c r="AV129" s="10"/>
      <c r="AW129" s="10"/>
      <c r="AX129" s="10"/>
      <c r="AY129" s="4" t="str">
        <f t="shared" si="30"/>
        <v/>
      </c>
      <c r="AZ129" s="4" t="str">
        <f t="shared" si="30"/>
        <v/>
      </c>
      <c r="BA129" s="4" t="str">
        <f t="shared" si="30"/>
        <v/>
      </c>
      <c r="BB129" s="4" t="str">
        <f t="shared" si="28"/>
        <v/>
      </c>
      <c r="BC129" s="4" t="str">
        <f>IF(CD129="○",COUNTIF($AN$17:CD129,"○"),"")</f>
        <v/>
      </c>
      <c r="BD129" s="4" t="str">
        <f>IF(CE129="○",COUNTIF($AO$17:CE129,"○"),"")</f>
        <v/>
      </c>
      <c r="BE129" s="4" t="str">
        <f>IF(CF129="○",COUNTIF($AP$17:CF129,"○"),"")</f>
        <v/>
      </c>
      <c r="BF129" s="4" t="str">
        <f>IF(CK129="○",COUNTIF($AU$17:CK129,"○"),"")</f>
        <v/>
      </c>
      <c r="BG129" s="77"/>
      <c r="BH129" s="77"/>
      <c r="BI129" s="4" t="str">
        <f t="shared" si="31"/>
        <v/>
      </c>
      <c r="BJ129" s="4" t="str">
        <f t="shared" si="31"/>
        <v/>
      </c>
      <c r="BK129" s="4" t="str">
        <f t="shared" si="31"/>
        <v/>
      </c>
      <c r="BL129" s="4" t="str">
        <f t="shared" si="29"/>
        <v/>
      </c>
      <c r="BM129" s="4" t="str">
        <f>IF(CL129="○",COUNTIF($AN$17:CL129,"○"),"")</f>
        <v/>
      </c>
      <c r="BN129" s="4" t="str">
        <f>IF(CM129="○",COUNTIF($AO$17:CM129,"○"),"")</f>
        <v/>
      </c>
      <c r="BO129" s="4" t="str">
        <f>IF(CN129="○",COUNTIF($AP$17:CN129,"○"),"")</f>
        <v/>
      </c>
      <c r="BP129" s="4" t="str">
        <f>IF(DI129="○",COUNTIF($AU$17:DI129,"○"),"")</f>
        <v/>
      </c>
      <c r="BQ129" s="77"/>
      <c r="BR129" s="77"/>
      <c r="BS129" s="4"/>
      <c r="BT129" s="10"/>
      <c r="BU129" s="10"/>
      <c r="BV129" s="10"/>
      <c r="BW129" s="10"/>
      <c r="BX129" s="10"/>
      <c r="BY129" s="26"/>
      <c r="BZ129" s="4"/>
      <c r="CA129" s="4"/>
      <c r="CB129" s="10"/>
      <c r="CC129" s="10"/>
      <c r="CD129" s="10"/>
      <c r="CE129" s="10"/>
      <c r="CF129" s="10"/>
    </row>
    <row r="130" spans="1:84" ht="21.95" customHeight="1" thickTop="1" thickBot="1" x14ac:dyDescent="0.2">
      <c r="A130" s="4"/>
      <c r="B130" s="4"/>
      <c r="C130" s="4"/>
      <c r="D130" s="4"/>
      <c r="E130" s="45"/>
      <c r="F130" s="45"/>
      <c r="G130" s="45"/>
      <c r="H130" s="45"/>
      <c r="I130" s="77"/>
      <c r="J130" s="77"/>
      <c r="K130" s="4"/>
      <c r="L130" s="4"/>
      <c r="M130" s="4"/>
      <c r="N130" s="4"/>
      <c r="O130" s="46"/>
      <c r="P130" s="46"/>
      <c r="Q130" s="46"/>
      <c r="R130" s="46"/>
      <c r="S130" s="77"/>
      <c r="T130" s="77"/>
      <c r="U130" s="10"/>
      <c r="V130" s="95">
        <f t="shared" si="37"/>
        <v>34</v>
      </c>
      <c r="W130" s="120" t="str">
        <f>IF('申込一覧表（女子）'!$B$50=0,"",('申込一覧表（女子）'!$B$50))</f>
        <v/>
      </c>
      <c r="X130" s="96" t="str">
        <f t="shared" si="32"/>
        <v/>
      </c>
      <c r="Y130" s="97" t="str">
        <f t="shared" si="33"/>
        <v/>
      </c>
      <c r="Z130" s="97" t="str">
        <f t="shared" si="34"/>
        <v/>
      </c>
      <c r="AA130" s="98">
        <f t="shared" si="27"/>
        <v>0</v>
      </c>
      <c r="AB130" s="161" t="str">
        <f t="shared" si="35"/>
        <v/>
      </c>
      <c r="AC130" s="99" t="str">
        <f t="shared" si="36"/>
        <v/>
      </c>
      <c r="AD130" s="53"/>
      <c r="AE130" s="53"/>
      <c r="AF130" s="53"/>
      <c r="AG130" s="53"/>
      <c r="AH130" s="53"/>
      <c r="AI130" s="53"/>
      <c r="AJ130" s="166"/>
      <c r="AK130" s="53"/>
      <c r="AL130" s="166"/>
      <c r="AM130" s="53"/>
      <c r="AN130" s="8"/>
      <c r="AO130" s="8"/>
      <c r="AP130" s="8"/>
      <c r="AQ130" s="8"/>
      <c r="AR130" s="8"/>
      <c r="AS130" s="8"/>
      <c r="AT130" s="8"/>
      <c r="AU130" s="8"/>
      <c r="AV130" s="10"/>
      <c r="AW130" s="10"/>
      <c r="AX130" s="10"/>
      <c r="AY130" s="4" t="str">
        <f t="shared" si="30"/>
        <v/>
      </c>
      <c r="AZ130" s="4" t="str">
        <f t="shared" si="30"/>
        <v/>
      </c>
      <c r="BA130" s="4" t="str">
        <f t="shared" si="30"/>
        <v/>
      </c>
      <c r="BB130" s="4" t="str">
        <f t="shared" si="28"/>
        <v/>
      </c>
      <c r="BC130" s="4" t="str">
        <f>IF(CD130="○",COUNTIF($AN$17:CD130,"○"),"")</f>
        <v/>
      </c>
      <c r="BD130" s="4" t="str">
        <f>IF(CE130="○",COUNTIF($AO$17:CE130,"○"),"")</f>
        <v/>
      </c>
      <c r="BE130" s="4" t="str">
        <f>IF(CF130="○",COUNTIF($AP$17:CF130,"○"),"")</f>
        <v/>
      </c>
      <c r="BF130" s="4" t="str">
        <f>IF(CK130="○",COUNTIF($AU$17:CK130,"○"),"")</f>
        <v/>
      </c>
      <c r="BG130" s="77"/>
      <c r="BH130" s="77"/>
      <c r="BI130" s="4" t="str">
        <f t="shared" si="31"/>
        <v/>
      </c>
      <c r="BJ130" s="4" t="str">
        <f t="shared" si="31"/>
        <v/>
      </c>
      <c r="BK130" s="4" t="str">
        <f t="shared" si="31"/>
        <v/>
      </c>
      <c r="BL130" s="4" t="str">
        <f t="shared" si="29"/>
        <v/>
      </c>
      <c r="BM130" s="4" t="str">
        <f>IF(CL130="○",COUNTIF($AN$17:CL130,"○"),"")</f>
        <v/>
      </c>
      <c r="BN130" s="4" t="str">
        <f>IF(CM130="○",COUNTIF($AO$17:CM130,"○"),"")</f>
        <v/>
      </c>
      <c r="BO130" s="4" t="str">
        <f>IF(CN130="○",COUNTIF($AP$17:CN130,"○"),"")</f>
        <v/>
      </c>
      <c r="BP130" s="4" t="str">
        <f>IF(DI130="○",COUNTIF($AU$17:DI130,"○"),"")</f>
        <v/>
      </c>
      <c r="BQ130" s="77"/>
      <c r="BR130" s="77"/>
      <c r="BS130" s="4"/>
      <c r="BT130" s="10"/>
      <c r="BU130" s="10"/>
      <c r="BV130" s="10"/>
      <c r="BW130" s="10"/>
      <c r="BX130" s="10"/>
      <c r="BY130" s="26"/>
      <c r="BZ130" s="4"/>
      <c r="CA130" s="4"/>
      <c r="CB130" s="10"/>
      <c r="CC130" s="10"/>
      <c r="CD130" s="10"/>
      <c r="CE130" s="10"/>
      <c r="CF130" s="10"/>
    </row>
    <row r="131" spans="1:84" ht="21.95" customHeight="1" thickTop="1" thickBot="1" x14ac:dyDescent="0.2">
      <c r="A131" s="4"/>
      <c r="B131" s="4"/>
      <c r="C131" s="4"/>
      <c r="D131" s="4"/>
      <c r="E131" s="45"/>
      <c r="F131" s="45"/>
      <c r="G131" s="45"/>
      <c r="H131" s="45"/>
      <c r="I131" s="77"/>
      <c r="J131" s="77"/>
      <c r="K131" s="4"/>
      <c r="L131" s="4"/>
      <c r="M131" s="4"/>
      <c r="N131" s="4"/>
      <c r="O131" s="46"/>
      <c r="P131" s="46"/>
      <c r="Q131" s="46"/>
      <c r="R131" s="46"/>
      <c r="S131" s="77"/>
      <c r="T131" s="77"/>
      <c r="U131" s="10"/>
      <c r="V131" s="95">
        <f t="shared" si="37"/>
        <v>35</v>
      </c>
      <c r="W131" s="120" t="str">
        <f>IF('申込一覧表（女子）'!$B$51=0,"",('申込一覧表（女子）'!$B$51))</f>
        <v/>
      </c>
      <c r="X131" s="96" t="str">
        <f t="shared" si="32"/>
        <v/>
      </c>
      <c r="Y131" s="97" t="str">
        <f t="shared" si="33"/>
        <v/>
      </c>
      <c r="Z131" s="97" t="str">
        <f t="shared" si="34"/>
        <v/>
      </c>
      <c r="AA131" s="98">
        <f t="shared" si="27"/>
        <v>0</v>
      </c>
      <c r="AB131" s="161" t="str">
        <f t="shared" si="35"/>
        <v/>
      </c>
      <c r="AC131" s="99" t="str">
        <f t="shared" si="36"/>
        <v/>
      </c>
      <c r="AD131" s="53"/>
      <c r="AE131" s="53"/>
      <c r="AF131" s="53"/>
      <c r="AG131" s="53"/>
      <c r="AH131" s="53"/>
      <c r="AI131" s="53"/>
      <c r="AJ131" s="166"/>
      <c r="AK131" s="53"/>
      <c r="AL131" s="166"/>
      <c r="AM131" s="53"/>
      <c r="AN131" s="8"/>
      <c r="AO131" s="8"/>
      <c r="AP131" s="8"/>
      <c r="AQ131" s="8"/>
      <c r="AR131" s="8"/>
      <c r="AS131" s="8"/>
      <c r="AT131" s="8"/>
      <c r="AU131" s="8"/>
      <c r="AV131" s="10"/>
      <c r="AW131" s="10"/>
      <c r="AX131" s="10"/>
      <c r="AY131" s="4" t="str">
        <f t="shared" si="30"/>
        <v/>
      </c>
      <c r="AZ131" s="4" t="str">
        <f t="shared" si="30"/>
        <v/>
      </c>
      <c r="BA131" s="4" t="str">
        <f t="shared" si="30"/>
        <v/>
      </c>
      <c r="BB131" s="4" t="str">
        <f t="shared" si="28"/>
        <v/>
      </c>
      <c r="BC131" s="4" t="str">
        <f>IF(CD131="○",COUNTIF($AN$17:CD131,"○"),"")</f>
        <v/>
      </c>
      <c r="BD131" s="4" t="str">
        <f>IF(CE131="○",COUNTIF($AO$17:CE131,"○"),"")</f>
        <v/>
      </c>
      <c r="BE131" s="4" t="str">
        <f>IF(CF131="○",COUNTIF($AP$17:CF131,"○"),"")</f>
        <v/>
      </c>
      <c r="BF131" s="4" t="str">
        <f>IF(CK131="○",COUNTIF($AU$17:CK131,"○"),"")</f>
        <v/>
      </c>
      <c r="BG131" s="77"/>
      <c r="BH131" s="77"/>
      <c r="BI131" s="4" t="str">
        <f t="shared" si="31"/>
        <v/>
      </c>
      <c r="BJ131" s="4" t="str">
        <f t="shared" si="31"/>
        <v/>
      </c>
      <c r="BK131" s="4" t="str">
        <f t="shared" si="31"/>
        <v/>
      </c>
      <c r="BL131" s="4" t="str">
        <f t="shared" si="29"/>
        <v/>
      </c>
      <c r="BM131" s="4" t="str">
        <f>IF(CL131="○",COUNTIF($AN$17:CL131,"○"),"")</f>
        <v/>
      </c>
      <c r="BN131" s="4" t="str">
        <f>IF(CM131="○",COUNTIF($AO$17:CM131,"○"),"")</f>
        <v/>
      </c>
      <c r="BO131" s="4" t="str">
        <f>IF(CN131="○",COUNTIF($AP$17:CN131,"○"),"")</f>
        <v/>
      </c>
      <c r="BP131" s="4" t="str">
        <f>IF(DI131="○",COUNTIF($AU$17:DI131,"○"),"")</f>
        <v/>
      </c>
      <c r="BQ131" s="77"/>
      <c r="BR131" s="77"/>
      <c r="BS131" s="4"/>
      <c r="BT131" s="10"/>
      <c r="BU131" s="10"/>
      <c r="BV131" s="24"/>
      <c r="BW131" s="10"/>
      <c r="BX131" s="10"/>
      <c r="BY131" s="26"/>
      <c r="BZ131" s="4"/>
      <c r="CA131" s="4"/>
      <c r="CB131" s="10"/>
      <c r="CC131" s="10"/>
      <c r="CD131" s="10"/>
      <c r="CE131" s="24"/>
      <c r="CF131" s="10"/>
    </row>
    <row r="132" spans="1:84" ht="21.95" customHeight="1" thickTop="1" thickBot="1" x14ac:dyDescent="0.2">
      <c r="A132" s="4"/>
      <c r="B132" s="4"/>
      <c r="C132" s="4"/>
      <c r="D132" s="4"/>
      <c r="E132" s="45"/>
      <c r="F132" s="45"/>
      <c r="G132" s="45"/>
      <c r="H132" s="45"/>
      <c r="I132" s="77"/>
      <c r="J132" s="77"/>
      <c r="K132" s="4"/>
      <c r="L132" s="4"/>
      <c r="M132" s="4"/>
      <c r="N132" s="4"/>
      <c r="O132" s="46"/>
      <c r="P132" s="46"/>
      <c r="Q132" s="46"/>
      <c r="R132" s="46"/>
      <c r="S132" s="77"/>
      <c r="T132" s="77"/>
      <c r="U132" s="10"/>
      <c r="V132" s="95">
        <f t="shared" si="37"/>
        <v>36</v>
      </c>
      <c r="W132" s="120" t="str">
        <f>IF('申込一覧表（女子）'!$B$52=0,"",('申込一覧表（女子）'!$B$52))</f>
        <v/>
      </c>
      <c r="X132" s="96" t="str">
        <f t="shared" si="32"/>
        <v/>
      </c>
      <c r="Y132" s="97" t="str">
        <f t="shared" si="33"/>
        <v/>
      </c>
      <c r="Z132" s="97" t="str">
        <f t="shared" si="34"/>
        <v/>
      </c>
      <c r="AA132" s="98">
        <f t="shared" si="27"/>
        <v>0</v>
      </c>
      <c r="AB132" s="161" t="str">
        <f t="shared" si="35"/>
        <v/>
      </c>
      <c r="AC132" s="99" t="str">
        <f t="shared" si="36"/>
        <v/>
      </c>
      <c r="AD132" s="53"/>
      <c r="AE132" s="53"/>
      <c r="AF132" s="53"/>
      <c r="AG132" s="53"/>
      <c r="AH132" s="53"/>
      <c r="AI132" s="53"/>
      <c r="AJ132" s="166"/>
      <c r="AK132" s="53"/>
      <c r="AL132" s="166"/>
      <c r="AM132" s="53"/>
      <c r="AN132" s="8"/>
      <c r="AO132" s="8"/>
      <c r="AP132" s="8"/>
      <c r="AQ132" s="8"/>
      <c r="AR132" s="8"/>
      <c r="AS132" s="8"/>
      <c r="AT132" s="8"/>
      <c r="AU132" s="8"/>
      <c r="AV132" s="10"/>
      <c r="AW132" s="10"/>
      <c r="AX132" s="10"/>
      <c r="AY132" s="4" t="str">
        <f t="shared" si="30"/>
        <v/>
      </c>
      <c r="AZ132" s="4" t="str">
        <f t="shared" si="30"/>
        <v/>
      </c>
      <c r="BA132" s="4" t="str">
        <f t="shared" si="30"/>
        <v/>
      </c>
      <c r="BB132" s="4" t="str">
        <f t="shared" si="28"/>
        <v/>
      </c>
      <c r="BC132" s="4" t="str">
        <f>IF(CD132="○",COUNTIF($AN$17:CD132,"○"),"")</f>
        <v/>
      </c>
      <c r="BD132" s="4" t="str">
        <f>IF(CE132="○",COUNTIF($AO$17:CE132,"○"),"")</f>
        <v/>
      </c>
      <c r="BE132" s="4" t="str">
        <f>IF(CF132="○",COUNTIF($AP$17:CF132,"○"),"")</f>
        <v/>
      </c>
      <c r="BF132" s="4" t="str">
        <f>IF(CK132="○",COUNTIF($AU$17:CK132,"○"),"")</f>
        <v/>
      </c>
      <c r="BG132" s="77"/>
      <c r="BH132" s="77"/>
      <c r="BI132" s="4" t="str">
        <f t="shared" si="31"/>
        <v/>
      </c>
      <c r="BJ132" s="4" t="str">
        <f t="shared" si="31"/>
        <v/>
      </c>
      <c r="BK132" s="4" t="str">
        <f t="shared" si="31"/>
        <v/>
      </c>
      <c r="BL132" s="4" t="str">
        <f t="shared" si="29"/>
        <v/>
      </c>
      <c r="BM132" s="4" t="str">
        <f>IF(CL132="○",COUNTIF($AN$17:CL132,"○"),"")</f>
        <v/>
      </c>
      <c r="BN132" s="4" t="str">
        <f>IF(CM132="○",COUNTIF($AO$17:CM132,"○"),"")</f>
        <v/>
      </c>
      <c r="BO132" s="4" t="str">
        <f>IF(CN132="○",COUNTIF($AP$17:CN132,"○"),"")</f>
        <v/>
      </c>
      <c r="BP132" s="4" t="str">
        <f>IF(DI132="○",COUNTIF($AU$17:DI132,"○"),"")</f>
        <v/>
      </c>
      <c r="BQ132" s="77"/>
      <c r="BR132" s="77"/>
      <c r="BS132" s="4"/>
      <c r="BT132" s="10"/>
      <c r="BU132" s="10"/>
      <c r="BV132" s="10"/>
      <c r="BW132" s="10"/>
      <c r="BX132" s="10"/>
      <c r="BY132" s="26"/>
      <c r="BZ132" s="4"/>
      <c r="CA132" s="4"/>
      <c r="CB132" s="10"/>
      <c r="CC132" s="10"/>
      <c r="CD132" s="10"/>
      <c r="CE132" s="10"/>
      <c r="CF132" s="10"/>
    </row>
    <row r="133" spans="1:84" ht="21.95" customHeight="1" thickTop="1" thickBot="1" x14ac:dyDescent="0.2">
      <c r="A133" s="4"/>
      <c r="B133" s="4"/>
      <c r="C133" s="4"/>
      <c r="D133" s="4"/>
      <c r="E133" s="45"/>
      <c r="F133" s="45"/>
      <c r="G133" s="45"/>
      <c r="H133" s="45"/>
      <c r="I133" s="77"/>
      <c r="J133" s="77"/>
      <c r="K133" s="4"/>
      <c r="L133" s="4"/>
      <c r="M133" s="4"/>
      <c r="N133" s="4"/>
      <c r="O133" s="46"/>
      <c r="P133" s="46"/>
      <c r="Q133" s="46"/>
      <c r="R133" s="46"/>
      <c r="S133" s="77"/>
      <c r="T133" s="77"/>
      <c r="U133" s="10"/>
      <c r="V133" s="95">
        <f t="shared" si="37"/>
        <v>37</v>
      </c>
      <c r="W133" s="120" t="str">
        <f>IF('申込一覧表（女子）'!$B$53=0,"",('申込一覧表（女子）'!$B$53))</f>
        <v/>
      </c>
      <c r="X133" s="96" t="str">
        <f t="shared" si="32"/>
        <v/>
      </c>
      <c r="Y133" s="97" t="str">
        <f t="shared" si="33"/>
        <v/>
      </c>
      <c r="Z133" s="97" t="str">
        <f t="shared" si="34"/>
        <v/>
      </c>
      <c r="AA133" s="98">
        <f t="shared" si="27"/>
        <v>0</v>
      </c>
      <c r="AB133" s="161" t="str">
        <f t="shared" si="35"/>
        <v/>
      </c>
      <c r="AC133" s="99" t="str">
        <f t="shared" si="36"/>
        <v/>
      </c>
      <c r="AD133" s="53"/>
      <c r="AE133" s="53"/>
      <c r="AF133" s="53"/>
      <c r="AG133" s="53"/>
      <c r="AH133" s="53"/>
      <c r="AI133" s="53"/>
      <c r="AJ133" s="166"/>
      <c r="AK133" s="53"/>
      <c r="AL133" s="166"/>
      <c r="AM133" s="53"/>
      <c r="AN133" s="8"/>
      <c r="AO133" s="8"/>
      <c r="AP133" s="8"/>
      <c r="AQ133" s="8"/>
      <c r="AR133" s="8"/>
      <c r="AS133" s="8"/>
      <c r="AT133" s="8"/>
      <c r="AU133" s="8"/>
      <c r="AV133" s="10"/>
      <c r="AW133" s="10"/>
      <c r="AX133" s="10"/>
      <c r="AY133" s="4" t="str">
        <f t="shared" si="30"/>
        <v/>
      </c>
      <c r="AZ133" s="4" t="str">
        <f t="shared" si="30"/>
        <v/>
      </c>
      <c r="BA133" s="4" t="str">
        <f t="shared" si="30"/>
        <v/>
      </c>
      <c r="BB133" s="4" t="str">
        <f t="shared" si="28"/>
        <v/>
      </c>
      <c r="BC133" s="4" t="str">
        <f>IF(CD133="○",COUNTIF($AN$17:CD133,"○"),"")</f>
        <v/>
      </c>
      <c r="BD133" s="4" t="str">
        <f>IF(CE133="○",COUNTIF($AO$17:CE133,"○"),"")</f>
        <v/>
      </c>
      <c r="BE133" s="4" t="str">
        <f>IF(CF133="○",COUNTIF($AP$17:CF133,"○"),"")</f>
        <v/>
      </c>
      <c r="BF133" s="4" t="str">
        <f>IF(CK133="○",COUNTIF($AU$17:CK133,"○"),"")</f>
        <v/>
      </c>
      <c r="BG133" s="77"/>
      <c r="BH133" s="77"/>
      <c r="BI133" s="4" t="str">
        <f t="shared" si="31"/>
        <v/>
      </c>
      <c r="BJ133" s="4" t="str">
        <f t="shared" si="31"/>
        <v/>
      </c>
      <c r="BK133" s="4" t="str">
        <f t="shared" si="31"/>
        <v/>
      </c>
      <c r="BL133" s="4" t="str">
        <f t="shared" si="29"/>
        <v/>
      </c>
      <c r="BM133" s="4" t="str">
        <f>IF(CL133="○",COUNTIF($AN$17:CL133,"○"),"")</f>
        <v/>
      </c>
      <c r="BN133" s="4" t="str">
        <f>IF(CM133="○",COUNTIF($AO$17:CM133,"○"),"")</f>
        <v/>
      </c>
      <c r="BO133" s="4" t="str">
        <f>IF(CN133="○",COUNTIF($AP$17:CN133,"○"),"")</f>
        <v/>
      </c>
      <c r="BP133" s="4" t="str">
        <f>IF(DI133="○",COUNTIF($AU$17:DI133,"○"),"")</f>
        <v/>
      </c>
      <c r="BQ133" s="77"/>
      <c r="BR133" s="77"/>
      <c r="BS133" s="4"/>
      <c r="BT133" s="10"/>
      <c r="BU133" s="10"/>
      <c r="BV133" s="10"/>
      <c r="BW133" s="10"/>
      <c r="BX133" s="10"/>
      <c r="BY133" s="26"/>
      <c r="BZ133" s="4"/>
      <c r="CA133" s="4"/>
      <c r="CB133" s="10"/>
      <c r="CC133" s="10"/>
      <c r="CD133" s="10"/>
      <c r="CE133" s="10"/>
      <c r="CF133" s="10"/>
    </row>
    <row r="134" spans="1:84" ht="21.95" customHeight="1" thickTop="1" thickBot="1" x14ac:dyDescent="0.2">
      <c r="A134" s="4"/>
      <c r="B134" s="4"/>
      <c r="C134" s="4"/>
      <c r="D134" s="4"/>
      <c r="E134" s="45"/>
      <c r="F134" s="45"/>
      <c r="G134" s="45"/>
      <c r="H134" s="45"/>
      <c r="I134" s="77"/>
      <c r="J134" s="77"/>
      <c r="K134" s="4"/>
      <c r="L134" s="4"/>
      <c r="M134" s="4"/>
      <c r="N134" s="4"/>
      <c r="O134" s="46"/>
      <c r="P134" s="46"/>
      <c r="Q134" s="46"/>
      <c r="R134" s="46"/>
      <c r="S134" s="77"/>
      <c r="T134" s="77"/>
      <c r="U134" s="10"/>
      <c r="V134" s="95">
        <f t="shared" si="37"/>
        <v>38</v>
      </c>
      <c r="W134" s="120" t="str">
        <f>IF('申込一覧表（女子）'!$B$54=0,"",('申込一覧表（女子）'!$B$54))</f>
        <v/>
      </c>
      <c r="X134" s="96" t="str">
        <f t="shared" si="32"/>
        <v/>
      </c>
      <c r="Y134" s="97" t="str">
        <f t="shared" si="33"/>
        <v/>
      </c>
      <c r="Z134" s="97" t="str">
        <f t="shared" si="34"/>
        <v/>
      </c>
      <c r="AA134" s="98">
        <f t="shared" si="27"/>
        <v>0</v>
      </c>
      <c r="AB134" s="161" t="str">
        <f t="shared" si="35"/>
        <v/>
      </c>
      <c r="AC134" s="99" t="str">
        <f t="shared" si="36"/>
        <v/>
      </c>
      <c r="AD134" s="53"/>
      <c r="AE134" s="53"/>
      <c r="AF134" s="53"/>
      <c r="AG134" s="53"/>
      <c r="AH134" s="53"/>
      <c r="AI134" s="53"/>
      <c r="AJ134" s="166"/>
      <c r="AK134" s="53"/>
      <c r="AL134" s="166"/>
      <c r="AM134" s="53"/>
      <c r="AN134" s="8"/>
      <c r="AO134" s="8"/>
      <c r="AP134" s="8"/>
      <c r="AQ134" s="8"/>
      <c r="AR134" s="8"/>
      <c r="AS134" s="8"/>
      <c r="AT134" s="8"/>
      <c r="AU134" s="8"/>
      <c r="AV134" s="10"/>
      <c r="AW134" s="10"/>
      <c r="AX134" s="10"/>
      <c r="AY134" s="4" t="str">
        <f t="shared" si="30"/>
        <v/>
      </c>
      <c r="AZ134" s="4" t="str">
        <f t="shared" si="30"/>
        <v/>
      </c>
      <c r="BA134" s="4" t="str">
        <f t="shared" si="30"/>
        <v/>
      </c>
      <c r="BB134" s="4" t="str">
        <f t="shared" si="28"/>
        <v/>
      </c>
      <c r="BC134" s="4" t="str">
        <f>IF(CD134="○",COUNTIF($AN$17:CD134,"○"),"")</f>
        <v/>
      </c>
      <c r="BD134" s="4" t="str">
        <f>IF(CE134="○",COUNTIF($AO$17:CE134,"○"),"")</f>
        <v/>
      </c>
      <c r="BE134" s="4" t="str">
        <f>IF(CF134="○",COUNTIF($AP$17:CF134,"○"),"")</f>
        <v/>
      </c>
      <c r="BF134" s="4" t="str">
        <f>IF(CK134="○",COUNTIF($AU$17:CK134,"○"),"")</f>
        <v/>
      </c>
      <c r="BG134" s="77"/>
      <c r="BH134" s="77"/>
      <c r="BI134" s="4" t="str">
        <f t="shared" si="31"/>
        <v/>
      </c>
      <c r="BJ134" s="4" t="str">
        <f t="shared" si="31"/>
        <v/>
      </c>
      <c r="BK134" s="4" t="str">
        <f t="shared" si="31"/>
        <v/>
      </c>
      <c r="BL134" s="4" t="str">
        <f t="shared" si="29"/>
        <v/>
      </c>
      <c r="BM134" s="4" t="str">
        <f>IF(CL134="○",COUNTIF($AN$17:CL134,"○"),"")</f>
        <v/>
      </c>
      <c r="BN134" s="4" t="str">
        <f>IF(CM134="○",COUNTIF($AO$17:CM134,"○"),"")</f>
        <v/>
      </c>
      <c r="BO134" s="4" t="str">
        <f>IF(CN134="○",COUNTIF($AP$17:CN134,"○"),"")</f>
        <v/>
      </c>
      <c r="BP134" s="4" t="str">
        <f>IF(DI134="○",COUNTIF($AU$17:DI134,"○"),"")</f>
        <v/>
      </c>
      <c r="BQ134" s="77"/>
      <c r="BR134" s="77"/>
      <c r="BS134" s="4"/>
      <c r="BT134" s="10"/>
      <c r="BU134" s="10"/>
      <c r="BV134" s="10"/>
      <c r="BW134" s="10"/>
      <c r="BX134" s="10"/>
      <c r="BY134" s="26"/>
      <c r="BZ134" s="4"/>
      <c r="CA134" s="4"/>
      <c r="CB134" s="10"/>
      <c r="CC134" s="10"/>
      <c r="CD134" s="10"/>
      <c r="CE134" s="10"/>
      <c r="CF134" s="10"/>
    </row>
    <row r="135" spans="1:84" ht="21.95" customHeight="1" thickTop="1" thickBot="1" x14ac:dyDescent="0.2">
      <c r="A135" s="4"/>
      <c r="B135" s="4"/>
      <c r="C135" s="4"/>
      <c r="D135" s="4"/>
      <c r="E135" s="45"/>
      <c r="F135" s="45"/>
      <c r="G135" s="45"/>
      <c r="H135" s="45"/>
      <c r="I135" s="77"/>
      <c r="J135" s="77"/>
      <c r="K135" s="4"/>
      <c r="L135" s="4"/>
      <c r="M135" s="4"/>
      <c r="N135" s="4"/>
      <c r="O135" s="46"/>
      <c r="P135" s="46"/>
      <c r="Q135" s="46"/>
      <c r="R135" s="46"/>
      <c r="S135" s="77"/>
      <c r="T135" s="77"/>
      <c r="U135" s="10"/>
      <c r="V135" s="95">
        <f t="shared" si="37"/>
        <v>39</v>
      </c>
      <c r="W135" s="120" t="str">
        <f>IF('申込一覧表（女子）'!$B$55=0,"",('申込一覧表（女子）'!$B$55))</f>
        <v/>
      </c>
      <c r="X135" s="96" t="str">
        <f t="shared" si="32"/>
        <v/>
      </c>
      <c r="Y135" s="97" t="str">
        <f t="shared" si="33"/>
        <v/>
      </c>
      <c r="Z135" s="97" t="str">
        <f t="shared" si="34"/>
        <v/>
      </c>
      <c r="AA135" s="98">
        <f t="shared" si="27"/>
        <v>0</v>
      </c>
      <c r="AB135" s="161" t="str">
        <f t="shared" si="35"/>
        <v/>
      </c>
      <c r="AC135" s="99" t="str">
        <f t="shared" si="36"/>
        <v/>
      </c>
      <c r="AD135" s="53"/>
      <c r="AE135" s="53"/>
      <c r="AF135" s="53"/>
      <c r="AG135" s="53"/>
      <c r="AH135" s="53"/>
      <c r="AI135" s="53"/>
      <c r="AJ135" s="166"/>
      <c r="AK135" s="53"/>
      <c r="AL135" s="166"/>
      <c r="AM135" s="53"/>
      <c r="AN135" s="8"/>
      <c r="AO135" s="8"/>
      <c r="AP135" s="8"/>
      <c r="AQ135" s="8"/>
      <c r="AR135" s="8"/>
      <c r="AS135" s="8"/>
      <c r="AT135" s="8"/>
      <c r="AU135" s="8"/>
      <c r="AV135" s="10"/>
      <c r="AW135" s="10"/>
      <c r="AX135" s="10"/>
      <c r="AY135" s="4" t="str">
        <f t="shared" si="30"/>
        <v/>
      </c>
      <c r="AZ135" s="4" t="str">
        <f t="shared" si="30"/>
        <v/>
      </c>
      <c r="BA135" s="4" t="str">
        <f t="shared" si="30"/>
        <v/>
      </c>
      <c r="BB135" s="4" t="str">
        <f t="shared" si="28"/>
        <v/>
      </c>
      <c r="BC135" s="4" t="str">
        <f>IF(CD135="○",COUNTIF($AN$17:CD135,"○"),"")</f>
        <v/>
      </c>
      <c r="BD135" s="4" t="str">
        <f>IF(CE135="○",COUNTIF($AO$17:CE135,"○"),"")</f>
        <v/>
      </c>
      <c r="BE135" s="4" t="str">
        <f>IF(CF135="○",COUNTIF($AP$17:CF135,"○"),"")</f>
        <v/>
      </c>
      <c r="BF135" s="4" t="str">
        <f>IF(CK135="○",COUNTIF($AU$17:CK135,"○"),"")</f>
        <v/>
      </c>
      <c r="BG135" s="77"/>
      <c r="BH135" s="77"/>
      <c r="BI135" s="4" t="str">
        <f t="shared" si="31"/>
        <v/>
      </c>
      <c r="BJ135" s="4" t="str">
        <f t="shared" si="31"/>
        <v/>
      </c>
      <c r="BK135" s="4" t="str">
        <f t="shared" si="31"/>
        <v/>
      </c>
      <c r="BL135" s="4" t="str">
        <f t="shared" si="29"/>
        <v/>
      </c>
      <c r="BM135" s="4" t="str">
        <f>IF(CL135="○",COUNTIF($AN$17:CL135,"○"),"")</f>
        <v/>
      </c>
      <c r="BN135" s="4" t="str">
        <f>IF(CM135="○",COUNTIF($AO$17:CM135,"○"),"")</f>
        <v/>
      </c>
      <c r="BO135" s="4" t="str">
        <f>IF(CN135="○",COUNTIF($AP$17:CN135,"○"),"")</f>
        <v/>
      </c>
      <c r="BP135" s="4" t="str">
        <f>IF(DI135="○",COUNTIF($AU$17:DI135,"○"),"")</f>
        <v/>
      </c>
      <c r="BQ135" s="77"/>
      <c r="BR135" s="77"/>
      <c r="BS135" s="10"/>
      <c r="BT135" s="10"/>
      <c r="BU135" s="10"/>
      <c r="BV135" s="10"/>
      <c r="BW135" s="10"/>
      <c r="BX135" s="10"/>
      <c r="BY135" s="26"/>
      <c r="BZ135" s="4"/>
      <c r="CA135" s="4"/>
      <c r="CB135" s="10"/>
      <c r="CC135" s="10"/>
      <c r="CD135" s="10"/>
      <c r="CE135" s="10"/>
      <c r="CF135" s="10"/>
    </row>
    <row r="136" spans="1:84" ht="21.95" customHeight="1" thickTop="1" thickBot="1" x14ac:dyDescent="0.2">
      <c r="A136" s="4"/>
      <c r="B136" s="4"/>
      <c r="C136" s="4"/>
      <c r="D136" s="4"/>
      <c r="E136" s="45"/>
      <c r="F136" s="45"/>
      <c r="G136" s="45"/>
      <c r="H136" s="45"/>
      <c r="I136" s="77"/>
      <c r="J136" s="77"/>
      <c r="K136" s="4"/>
      <c r="L136" s="4"/>
      <c r="M136" s="4"/>
      <c r="N136" s="4"/>
      <c r="O136" s="46"/>
      <c r="P136" s="46"/>
      <c r="Q136" s="46"/>
      <c r="R136" s="46"/>
      <c r="S136" s="77"/>
      <c r="T136" s="77"/>
      <c r="U136" s="10"/>
      <c r="V136" s="95">
        <f t="shared" si="37"/>
        <v>40</v>
      </c>
      <c r="W136" s="120" t="str">
        <f>IF('申込一覧表（女子）'!$B$56=0,"",('申込一覧表（女子）'!$B$56))</f>
        <v/>
      </c>
      <c r="X136" s="96" t="str">
        <f t="shared" si="32"/>
        <v/>
      </c>
      <c r="Y136" s="97" t="str">
        <f t="shared" si="33"/>
        <v/>
      </c>
      <c r="Z136" s="97" t="str">
        <f t="shared" si="34"/>
        <v/>
      </c>
      <c r="AA136" s="98">
        <f t="shared" si="27"/>
        <v>0</v>
      </c>
      <c r="AB136" s="161" t="str">
        <f t="shared" si="35"/>
        <v/>
      </c>
      <c r="AC136" s="99" t="str">
        <f t="shared" si="36"/>
        <v/>
      </c>
      <c r="AD136" s="53"/>
      <c r="AE136" s="53"/>
      <c r="AF136" s="53"/>
      <c r="AG136" s="53"/>
      <c r="AH136" s="53"/>
      <c r="AI136" s="53"/>
      <c r="AJ136" s="166"/>
      <c r="AK136" s="53"/>
      <c r="AL136" s="166"/>
      <c r="AM136" s="53"/>
      <c r="AN136" s="8"/>
      <c r="AO136" s="8"/>
      <c r="AP136" s="8"/>
      <c r="AQ136" s="8"/>
      <c r="AR136" s="8"/>
      <c r="AS136" s="8"/>
      <c r="AT136" s="8"/>
      <c r="AU136" s="8"/>
      <c r="AV136" s="10"/>
      <c r="AW136" s="10"/>
      <c r="AX136" s="10"/>
      <c r="AY136" s="4" t="str">
        <f t="shared" si="30"/>
        <v/>
      </c>
      <c r="AZ136" s="4" t="str">
        <f t="shared" si="30"/>
        <v/>
      </c>
      <c r="BA136" s="4" t="str">
        <f t="shared" si="30"/>
        <v/>
      </c>
      <c r="BB136" s="4" t="str">
        <f t="shared" si="28"/>
        <v/>
      </c>
      <c r="BC136" s="4" t="str">
        <f>IF(CD136="○",COUNTIF($AN$17:CD136,"○"),"")</f>
        <v/>
      </c>
      <c r="BD136" s="4" t="str">
        <f>IF(CE136="○",COUNTIF($AO$17:CE136,"○"),"")</f>
        <v/>
      </c>
      <c r="BE136" s="4" t="str">
        <f>IF(CF136="○",COUNTIF($AP$17:CF136,"○"),"")</f>
        <v/>
      </c>
      <c r="BF136" s="4" t="str">
        <f>IF(CK136="○",COUNTIF($AU$17:CK136,"○"),"")</f>
        <v/>
      </c>
      <c r="BG136" s="77"/>
      <c r="BH136" s="77"/>
      <c r="BI136" s="4" t="str">
        <f t="shared" si="31"/>
        <v/>
      </c>
      <c r="BJ136" s="4" t="str">
        <f t="shared" si="31"/>
        <v/>
      </c>
      <c r="BK136" s="4" t="str">
        <f t="shared" si="31"/>
        <v/>
      </c>
      <c r="BL136" s="4" t="str">
        <f t="shared" si="29"/>
        <v/>
      </c>
      <c r="BM136" s="4" t="str">
        <f>IF(CL136="○",COUNTIF($AN$17:CL136,"○"),"")</f>
        <v/>
      </c>
      <c r="BN136" s="4" t="str">
        <f>IF(CM136="○",COUNTIF($AO$17:CM136,"○"),"")</f>
        <v/>
      </c>
      <c r="BO136" s="4" t="str">
        <f>IF(CN136="○",COUNTIF($AP$17:CN136,"○"),"")</f>
        <v/>
      </c>
      <c r="BP136" s="4" t="str">
        <f>IF(DI136="○",COUNTIF($AU$17:DI136,"○"),"")</f>
        <v/>
      </c>
      <c r="BQ136" s="77"/>
      <c r="BR136" s="77"/>
      <c r="BS136" s="10"/>
      <c r="BT136" s="10"/>
      <c r="BU136" s="10"/>
      <c r="BV136" s="10"/>
      <c r="BW136" s="10"/>
      <c r="BX136" s="10"/>
      <c r="BY136" s="26"/>
      <c r="BZ136" s="4"/>
      <c r="CA136" s="4"/>
      <c r="CB136" s="10"/>
      <c r="CC136" s="10"/>
      <c r="CD136" s="10"/>
      <c r="CE136" s="10"/>
      <c r="CF136" s="10"/>
    </row>
    <row r="137" spans="1:84" ht="21.95" customHeight="1" thickTop="1" thickBot="1" x14ac:dyDescent="0.2">
      <c r="A137" s="4"/>
      <c r="B137" s="4"/>
      <c r="C137" s="4"/>
      <c r="D137" s="4"/>
      <c r="E137" s="45"/>
      <c r="F137" s="45"/>
      <c r="G137" s="45"/>
      <c r="H137" s="45"/>
      <c r="I137" s="77"/>
      <c r="J137" s="77"/>
      <c r="K137" s="4"/>
      <c r="L137" s="4"/>
      <c r="M137" s="4"/>
      <c r="N137" s="4"/>
      <c r="O137" s="46"/>
      <c r="P137" s="46"/>
      <c r="Q137" s="46"/>
      <c r="R137" s="46"/>
      <c r="S137" s="77"/>
      <c r="T137" s="77"/>
      <c r="U137" s="10"/>
      <c r="V137" s="100">
        <f t="shared" si="37"/>
        <v>1</v>
      </c>
      <c r="W137" s="120" t="str">
        <f>IF('申込一覧表（女子）'!$B$17=0,"",('申込一覧表（女子）'!$B$17))</f>
        <v/>
      </c>
      <c r="X137" s="101" t="str">
        <f t="shared" ref="X137:X176" si="38">IF($X17="","",$X17)</f>
        <v/>
      </c>
      <c r="Y137" s="102" t="str">
        <f t="shared" ref="Y137:Y176" si="39">IF($Y17="","",$Y17)</f>
        <v/>
      </c>
      <c r="Z137" s="102" t="str">
        <f t="shared" ref="Z137:Z176" si="40">IF($Z17="","",$Z17)</f>
        <v/>
      </c>
      <c r="AA137" s="103">
        <f t="shared" si="27"/>
        <v>0</v>
      </c>
      <c r="AB137" s="162" t="str">
        <f t="shared" ref="AB137:AB176" si="41">IF($AH17="","",$AH17)</f>
        <v/>
      </c>
      <c r="AC137" s="104" t="str">
        <f t="shared" ref="AC137:AC176" si="42">IF($AI17="","",$AI17)</f>
        <v/>
      </c>
      <c r="AD137" s="53"/>
      <c r="AE137" s="53"/>
      <c r="AF137" s="53"/>
      <c r="AG137" s="53"/>
      <c r="AH137" s="53"/>
      <c r="AI137" s="53"/>
      <c r="AJ137" s="166"/>
      <c r="AK137" s="53"/>
      <c r="AL137" s="166"/>
      <c r="AM137" s="53"/>
      <c r="AN137" s="8"/>
      <c r="AO137" s="8"/>
      <c r="AP137" s="8"/>
      <c r="AQ137" s="8"/>
      <c r="AR137" s="8"/>
      <c r="AS137" s="8"/>
      <c r="AT137" s="8"/>
      <c r="AU137" s="8"/>
      <c r="AV137" s="10"/>
      <c r="AW137" s="10"/>
      <c r="AX137" s="10"/>
      <c r="AY137" s="4" t="str">
        <f t="shared" ref="AY137:BB176" si="43">BC137</f>
        <v/>
      </c>
      <c r="AZ137" s="4" t="str">
        <f t="shared" si="43"/>
        <v/>
      </c>
      <c r="BA137" s="4" t="str">
        <f t="shared" si="43"/>
        <v/>
      </c>
      <c r="BB137" s="4" t="str">
        <f t="shared" si="28"/>
        <v/>
      </c>
      <c r="BC137" s="4" t="str">
        <f>IF(CD137="○",COUNTIF($AN$17:CD137,"○"),"")</f>
        <v/>
      </c>
      <c r="BD137" s="4" t="str">
        <f>IF(CE137="○",COUNTIF($AO$17:CE137,"○"),"")</f>
        <v/>
      </c>
      <c r="BE137" s="4" t="str">
        <f>IF(CF137="○",COUNTIF($AP$17:CF137,"○"),"")</f>
        <v/>
      </c>
      <c r="BF137" s="4" t="str">
        <f>IF(CK137="○",COUNTIF($AU$17:CK137,"○"),"")</f>
        <v/>
      </c>
      <c r="BG137" s="77"/>
      <c r="BH137" s="77"/>
      <c r="BI137" s="4" t="str">
        <f t="shared" ref="BI137:BL176" si="44">BM137</f>
        <v/>
      </c>
      <c r="BJ137" s="4" t="str">
        <f t="shared" si="44"/>
        <v/>
      </c>
      <c r="BK137" s="4" t="str">
        <f t="shared" si="44"/>
        <v/>
      </c>
      <c r="BL137" s="4" t="str">
        <f t="shared" si="29"/>
        <v/>
      </c>
      <c r="BM137" s="4" t="str">
        <f>IF(CL137="○",COUNTIF($AN$17:CL137,"○"),"")</f>
        <v/>
      </c>
      <c r="BN137" s="4" t="str">
        <f>IF(CM137="○",COUNTIF($AO$17:CM137,"○"),"")</f>
        <v/>
      </c>
      <c r="BO137" s="4" t="str">
        <f>IF(CN137="○",COUNTIF($AP$17:CN137,"○"),"")</f>
        <v/>
      </c>
      <c r="BP137" s="4" t="str">
        <f>IF(DI137="○",COUNTIF($AU$17:DI137,"○"),"")</f>
        <v/>
      </c>
      <c r="BQ137" s="77"/>
      <c r="BR137" s="77"/>
      <c r="BS137" s="4"/>
      <c r="BT137" s="10"/>
      <c r="BU137" s="10"/>
      <c r="BV137" s="24"/>
      <c r="BW137" s="10"/>
      <c r="BX137" s="10"/>
      <c r="BY137" s="18"/>
      <c r="BZ137" s="39"/>
      <c r="CA137" s="40"/>
      <c r="CB137" s="10"/>
      <c r="CC137" s="10"/>
      <c r="CD137" s="10"/>
      <c r="CE137" s="24"/>
      <c r="CF137" s="10"/>
    </row>
    <row r="138" spans="1:84" ht="21.95" customHeight="1" thickTop="1" thickBot="1" x14ac:dyDescent="0.2">
      <c r="A138" s="4"/>
      <c r="B138" s="4"/>
      <c r="C138" s="4"/>
      <c r="D138" s="4"/>
      <c r="E138" s="45"/>
      <c r="F138" s="45"/>
      <c r="G138" s="45"/>
      <c r="H138" s="45"/>
      <c r="I138" s="77"/>
      <c r="J138" s="77"/>
      <c r="K138" s="4"/>
      <c r="L138" s="4"/>
      <c r="M138" s="4"/>
      <c r="N138" s="4"/>
      <c r="O138" s="46"/>
      <c r="P138" s="46"/>
      <c r="Q138" s="46"/>
      <c r="R138" s="46"/>
      <c r="S138" s="77"/>
      <c r="T138" s="77"/>
      <c r="U138" s="10"/>
      <c r="V138" s="100">
        <f t="shared" si="37"/>
        <v>2</v>
      </c>
      <c r="W138" s="120" t="str">
        <f>IF('申込一覧表（女子）'!$B$18=0,"",('申込一覧表（女子）'!$B$18))</f>
        <v/>
      </c>
      <c r="X138" s="101" t="str">
        <f t="shared" si="38"/>
        <v/>
      </c>
      <c r="Y138" s="102" t="str">
        <f t="shared" si="39"/>
        <v/>
      </c>
      <c r="Z138" s="102" t="str">
        <f t="shared" si="40"/>
        <v/>
      </c>
      <c r="AA138" s="103">
        <f t="shared" si="27"/>
        <v>0</v>
      </c>
      <c r="AB138" s="162" t="str">
        <f t="shared" si="41"/>
        <v/>
      </c>
      <c r="AC138" s="104" t="str">
        <f t="shared" si="42"/>
        <v/>
      </c>
      <c r="AD138" s="53"/>
      <c r="AE138" s="53"/>
      <c r="AF138" s="53"/>
      <c r="AG138" s="53"/>
      <c r="AH138" s="53"/>
      <c r="AI138" s="53"/>
      <c r="AJ138" s="166"/>
      <c r="AK138" s="53"/>
      <c r="AL138" s="166"/>
      <c r="AM138" s="53"/>
      <c r="AN138" s="8"/>
      <c r="AO138" s="8"/>
      <c r="AP138" s="8"/>
      <c r="AQ138" s="8"/>
      <c r="AR138" s="8"/>
      <c r="AS138" s="8"/>
      <c r="AT138" s="8"/>
      <c r="AU138" s="8"/>
      <c r="AV138" s="10"/>
      <c r="AW138" s="10"/>
      <c r="AX138" s="10"/>
      <c r="AY138" s="4" t="str">
        <f t="shared" si="43"/>
        <v/>
      </c>
      <c r="AZ138" s="4" t="str">
        <f t="shared" si="43"/>
        <v/>
      </c>
      <c r="BA138" s="4" t="str">
        <f t="shared" si="43"/>
        <v/>
      </c>
      <c r="BB138" s="4" t="str">
        <f t="shared" si="28"/>
        <v/>
      </c>
      <c r="BC138" s="4" t="str">
        <f>IF(CD138="○",COUNTIF($AN$17:CD138,"○"),"")</f>
        <v/>
      </c>
      <c r="BD138" s="4" t="str">
        <f>IF(CE138="○",COUNTIF($AO$17:CE138,"○"),"")</f>
        <v/>
      </c>
      <c r="BE138" s="4" t="str">
        <f>IF(CF138="○",COUNTIF($AP$17:CF138,"○"),"")</f>
        <v/>
      </c>
      <c r="BF138" s="4" t="str">
        <f>IF(CK138="○",COUNTIF($AU$17:CK138,"○"),"")</f>
        <v/>
      </c>
      <c r="BG138" s="77"/>
      <c r="BH138" s="77"/>
      <c r="BI138" s="4" t="str">
        <f t="shared" si="44"/>
        <v/>
      </c>
      <c r="BJ138" s="4" t="str">
        <f t="shared" si="44"/>
        <v/>
      </c>
      <c r="BK138" s="4" t="str">
        <f t="shared" si="44"/>
        <v/>
      </c>
      <c r="BL138" s="4" t="str">
        <f t="shared" si="29"/>
        <v/>
      </c>
      <c r="BM138" s="4" t="str">
        <f>IF(CL138="○",COUNTIF($AN$17:CL138,"○"),"")</f>
        <v/>
      </c>
      <c r="BN138" s="4" t="str">
        <f>IF(CM138="○",COUNTIF($AO$17:CM138,"○"),"")</f>
        <v/>
      </c>
      <c r="BO138" s="4" t="str">
        <f>IF(CN138="○",COUNTIF($AP$17:CN138,"○"),"")</f>
        <v/>
      </c>
      <c r="BP138" s="4" t="str">
        <f>IF(DI138="○",COUNTIF($AU$17:DI138,"○"),"")</f>
        <v/>
      </c>
      <c r="BQ138" s="77"/>
      <c r="BR138" s="77"/>
      <c r="BS138" s="4"/>
      <c r="BT138" s="10"/>
      <c r="BU138" s="10"/>
      <c r="BV138" s="10"/>
      <c r="BW138" s="10"/>
      <c r="BX138" s="10"/>
      <c r="BY138" s="18"/>
      <c r="BZ138" s="39"/>
      <c r="CA138" s="10"/>
      <c r="CB138" s="10"/>
      <c r="CC138" s="10"/>
      <c r="CD138" s="10"/>
      <c r="CE138" s="10"/>
      <c r="CF138" s="10"/>
    </row>
    <row r="139" spans="1:84" ht="21.95" customHeight="1" thickTop="1" thickBot="1" x14ac:dyDescent="0.2">
      <c r="A139" s="4"/>
      <c r="B139" s="4"/>
      <c r="C139" s="4"/>
      <c r="D139" s="4"/>
      <c r="E139" s="45"/>
      <c r="F139" s="45"/>
      <c r="G139" s="45"/>
      <c r="H139" s="45"/>
      <c r="I139" s="77"/>
      <c r="J139" s="77"/>
      <c r="K139" s="4"/>
      <c r="L139" s="4"/>
      <c r="M139" s="4"/>
      <c r="N139" s="4"/>
      <c r="O139" s="46"/>
      <c r="P139" s="46"/>
      <c r="Q139" s="46"/>
      <c r="R139" s="46"/>
      <c r="S139" s="77"/>
      <c r="T139" s="77"/>
      <c r="U139" s="10"/>
      <c r="V139" s="100">
        <f t="shared" si="37"/>
        <v>3</v>
      </c>
      <c r="W139" s="120" t="str">
        <f>IF('申込一覧表（女子）'!$B$19=0,"",('申込一覧表（女子）'!$B$19))</f>
        <v/>
      </c>
      <c r="X139" s="101" t="str">
        <f t="shared" si="38"/>
        <v/>
      </c>
      <c r="Y139" s="102" t="str">
        <f t="shared" si="39"/>
        <v/>
      </c>
      <c r="Z139" s="102" t="str">
        <f t="shared" si="40"/>
        <v/>
      </c>
      <c r="AA139" s="103">
        <f t="shared" si="27"/>
        <v>0</v>
      </c>
      <c r="AB139" s="162" t="str">
        <f t="shared" si="41"/>
        <v/>
      </c>
      <c r="AC139" s="104" t="str">
        <f t="shared" si="42"/>
        <v/>
      </c>
      <c r="AD139" s="53"/>
      <c r="AE139" s="53"/>
      <c r="AF139" s="53"/>
      <c r="AG139" s="53"/>
      <c r="AH139" s="53"/>
      <c r="AI139" s="53"/>
      <c r="AJ139" s="166"/>
      <c r="AK139" s="53"/>
      <c r="AL139" s="166"/>
      <c r="AM139" s="53"/>
      <c r="AN139" s="8"/>
      <c r="AO139" s="8"/>
      <c r="AP139" s="8"/>
      <c r="AQ139" s="8"/>
      <c r="AR139" s="8"/>
      <c r="AS139" s="8"/>
      <c r="AT139" s="8"/>
      <c r="AU139" s="8"/>
      <c r="AV139" s="10"/>
      <c r="AW139" s="10"/>
      <c r="AX139" s="10"/>
      <c r="AY139" s="4" t="str">
        <f t="shared" si="43"/>
        <v/>
      </c>
      <c r="AZ139" s="4" t="str">
        <f t="shared" si="43"/>
        <v/>
      </c>
      <c r="BA139" s="4" t="str">
        <f t="shared" si="43"/>
        <v/>
      </c>
      <c r="BB139" s="4" t="str">
        <f t="shared" si="28"/>
        <v/>
      </c>
      <c r="BC139" s="4" t="str">
        <f>IF(CD139="○",COUNTIF($AN$17:CD139,"○"),"")</f>
        <v/>
      </c>
      <c r="BD139" s="4" t="str">
        <f>IF(CE139="○",COUNTIF($AO$17:CE139,"○"),"")</f>
        <v/>
      </c>
      <c r="BE139" s="4" t="str">
        <f>IF(CF139="○",COUNTIF($AP$17:CF139,"○"),"")</f>
        <v/>
      </c>
      <c r="BF139" s="4" t="str">
        <f>IF(CK139="○",COUNTIF($AU$17:CK139,"○"),"")</f>
        <v/>
      </c>
      <c r="BG139" s="77"/>
      <c r="BH139" s="77"/>
      <c r="BI139" s="4" t="str">
        <f t="shared" si="44"/>
        <v/>
      </c>
      <c r="BJ139" s="4" t="str">
        <f t="shared" si="44"/>
        <v/>
      </c>
      <c r="BK139" s="4" t="str">
        <f t="shared" si="44"/>
        <v/>
      </c>
      <c r="BL139" s="4" t="str">
        <f t="shared" si="29"/>
        <v/>
      </c>
      <c r="BM139" s="4" t="str">
        <f>IF(CL139="○",COUNTIF($AN$17:CL139,"○"),"")</f>
        <v/>
      </c>
      <c r="BN139" s="4" t="str">
        <f>IF(CM139="○",COUNTIF($AO$17:CM139,"○"),"")</f>
        <v/>
      </c>
      <c r="BO139" s="4" t="str">
        <f>IF(CN139="○",COUNTIF($AP$17:CN139,"○"),"")</f>
        <v/>
      </c>
      <c r="BP139" s="4" t="str">
        <f>IF(DI139="○",COUNTIF($AU$17:DI139,"○"),"")</f>
        <v/>
      </c>
      <c r="BQ139" s="77"/>
      <c r="BR139" s="77"/>
      <c r="BS139" s="4"/>
      <c r="BT139" s="10"/>
      <c r="BU139" s="10"/>
      <c r="BV139" s="10"/>
      <c r="BW139" s="10"/>
      <c r="BX139" s="10"/>
      <c r="BY139" s="18"/>
      <c r="BZ139" s="10"/>
      <c r="CA139" s="10"/>
      <c r="CB139" s="10"/>
      <c r="CC139" s="10"/>
      <c r="CD139" s="10"/>
      <c r="CE139" s="10"/>
      <c r="CF139" s="10"/>
    </row>
    <row r="140" spans="1:84" ht="21.95" customHeight="1" thickTop="1" thickBot="1" x14ac:dyDescent="0.2">
      <c r="A140" s="4"/>
      <c r="B140" s="4"/>
      <c r="C140" s="4"/>
      <c r="D140" s="4"/>
      <c r="E140" s="45"/>
      <c r="F140" s="45"/>
      <c r="G140" s="45"/>
      <c r="H140" s="45"/>
      <c r="I140" s="77"/>
      <c r="J140" s="77"/>
      <c r="K140" s="4"/>
      <c r="L140" s="4"/>
      <c r="M140" s="4"/>
      <c r="N140" s="4"/>
      <c r="O140" s="46"/>
      <c r="P140" s="46"/>
      <c r="Q140" s="46"/>
      <c r="R140" s="46"/>
      <c r="S140" s="77"/>
      <c r="T140" s="77"/>
      <c r="U140" s="10"/>
      <c r="V140" s="100">
        <f t="shared" si="37"/>
        <v>4</v>
      </c>
      <c r="W140" s="120" t="str">
        <f>IF('申込一覧表（女子）'!$B$20=0,"",('申込一覧表（女子）'!$B$20))</f>
        <v/>
      </c>
      <c r="X140" s="101" t="str">
        <f t="shared" si="38"/>
        <v/>
      </c>
      <c r="Y140" s="102" t="str">
        <f t="shared" si="39"/>
        <v/>
      </c>
      <c r="Z140" s="102" t="str">
        <f t="shared" si="40"/>
        <v/>
      </c>
      <c r="AA140" s="103">
        <f t="shared" si="27"/>
        <v>0</v>
      </c>
      <c r="AB140" s="162" t="str">
        <f t="shared" si="41"/>
        <v/>
      </c>
      <c r="AC140" s="104" t="str">
        <f t="shared" si="42"/>
        <v/>
      </c>
      <c r="AD140" s="53"/>
      <c r="AE140" s="53"/>
      <c r="AF140" s="53"/>
      <c r="AG140" s="53"/>
      <c r="AH140" s="53"/>
      <c r="AI140" s="53"/>
      <c r="AJ140" s="166"/>
      <c r="AK140" s="53"/>
      <c r="AL140" s="166"/>
      <c r="AM140" s="53"/>
      <c r="AN140" s="8"/>
      <c r="AO140" s="8"/>
      <c r="AP140" s="8"/>
      <c r="AQ140" s="8"/>
      <c r="AR140" s="8"/>
      <c r="AS140" s="8"/>
      <c r="AT140" s="8"/>
      <c r="AU140" s="8"/>
      <c r="AV140" s="10"/>
      <c r="AW140" s="10"/>
      <c r="AX140" s="10"/>
      <c r="AY140" s="4" t="str">
        <f t="shared" si="43"/>
        <v/>
      </c>
      <c r="AZ140" s="4" t="str">
        <f t="shared" si="43"/>
        <v/>
      </c>
      <c r="BA140" s="4" t="str">
        <f t="shared" si="43"/>
        <v/>
      </c>
      <c r="BB140" s="4" t="str">
        <f t="shared" si="28"/>
        <v/>
      </c>
      <c r="BC140" s="4" t="str">
        <f>IF(CD140="○",COUNTIF($AN$17:CD140,"○"),"")</f>
        <v/>
      </c>
      <c r="BD140" s="4" t="str">
        <f>IF(CE140="○",COUNTIF($AO$17:CE140,"○"),"")</f>
        <v/>
      </c>
      <c r="BE140" s="4" t="str">
        <f>IF(CF140="○",COUNTIF($AP$17:CF140,"○"),"")</f>
        <v/>
      </c>
      <c r="BF140" s="4" t="str">
        <f>IF(CK140="○",COUNTIF($AU$17:CK140,"○"),"")</f>
        <v/>
      </c>
      <c r="BG140" s="77"/>
      <c r="BH140" s="77"/>
      <c r="BI140" s="4" t="str">
        <f t="shared" si="44"/>
        <v/>
      </c>
      <c r="BJ140" s="4" t="str">
        <f t="shared" si="44"/>
        <v/>
      </c>
      <c r="BK140" s="4" t="str">
        <f t="shared" si="44"/>
        <v/>
      </c>
      <c r="BL140" s="4" t="str">
        <f t="shared" si="29"/>
        <v/>
      </c>
      <c r="BM140" s="4" t="str">
        <f>IF(CL140="○",COUNTIF($AN$17:CL140,"○"),"")</f>
        <v/>
      </c>
      <c r="BN140" s="4" t="str">
        <f>IF(CM140="○",COUNTIF($AO$17:CM140,"○"),"")</f>
        <v/>
      </c>
      <c r="BO140" s="4" t="str">
        <f>IF(CN140="○",COUNTIF($AP$17:CN140,"○"),"")</f>
        <v/>
      </c>
      <c r="BP140" s="4" t="str">
        <f>IF(DI140="○",COUNTIF($AU$17:DI140,"○"),"")</f>
        <v/>
      </c>
      <c r="BQ140" s="77"/>
      <c r="BR140" s="77"/>
      <c r="BS140" s="4"/>
      <c r="BT140" s="10"/>
      <c r="BU140" s="10"/>
      <c r="BV140" s="10"/>
      <c r="BW140" s="10"/>
      <c r="BX140" s="10"/>
      <c r="BY140" s="18"/>
      <c r="BZ140" s="10"/>
      <c r="CA140" s="10"/>
      <c r="CB140" s="10"/>
      <c r="CC140" s="10"/>
      <c r="CD140" s="10"/>
      <c r="CE140" s="10"/>
      <c r="CF140" s="10"/>
    </row>
    <row r="141" spans="1:84" ht="21.95" customHeight="1" thickTop="1" thickBot="1" x14ac:dyDescent="0.2">
      <c r="A141" s="4"/>
      <c r="B141" s="4"/>
      <c r="C141" s="4"/>
      <c r="D141" s="4"/>
      <c r="E141" s="45"/>
      <c r="F141" s="45"/>
      <c r="G141" s="45"/>
      <c r="H141" s="45"/>
      <c r="I141" s="77"/>
      <c r="J141" s="77"/>
      <c r="K141" s="4"/>
      <c r="L141" s="4"/>
      <c r="M141" s="4"/>
      <c r="N141" s="4"/>
      <c r="O141" s="46"/>
      <c r="P141" s="46"/>
      <c r="Q141" s="46"/>
      <c r="R141" s="46"/>
      <c r="S141" s="77"/>
      <c r="T141" s="77"/>
      <c r="U141" s="10"/>
      <c r="V141" s="100">
        <f t="shared" si="37"/>
        <v>5</v>
      </c>
      <c r="W141" s="120" t="str">
        <f>IF('申込一覧表（女子）'!$B$21=0,"",('申込一覧表（女子）'!$B$21))</f>
        <v/>
      </c>
      <c r="X141" s="101" t="str">
        <f t="shared" si="38"/>
        <v/>
      </c>
      <c r="Y141" s="102" t="str">
        <f t="shared" si="39"/>
        <v/>
      </c>
      <c r="Z141" s="102" t="str">
        <f t="shared" si="40"/>
        <v/>
      </c>
      <c r="AA141" s="103">
        <f t="shared" si="27"/>
        <v>0</v>
      </c>
      <c r="AB141" s="162" t="str">
        <f t="shared" si="41"/>
        <v/>
      </c>
      <c r="AC141" s="104" t="str">
        <f t="shared" si="42"/>
        <v/>
      </c>
      <c r="AD141" s="53"/>
      <c r="AE141" s="53"/>
      <c r="AF141" s="53"/>
      <c r="AG141" s="53"/>
      <c r="AH141" s="53"/>
      <c r="AI141" s="53"/>
      <c r="AJ141" s="166"/>
      <c r="AK141" s="53"/>
      <c r="AL141" s="166"/>
      <c r="AM141" s="53"/>
      <c r="AN141" s="8"/>
      <c r="AO141" s="8"/>
      <c r="AP141" s="8"/>
      <c r="AQ141" s="8"/>
      <c r="AR141" s="8"/>
      <c r="AS141" s="8"/>
      <c r="AT141" s="8"/>
      <c r="AU141" s="8"/>
      <c r="AV141" s="10"/>
      <c r="AW141" s="10"/>
      <c r="AX141" s="10"/>
      <c r="AY141" s="4" t="str">
        <f t="shared" si="43"/>
        <v/>
      </c>
      <c r="AZ141" s="4" t="str">
        <f t="shared" si="43"/>
        <v/>
      </c>
      <c r="BA141" s="4" t="str">
        <f t="shared" si="43"/>
        <v/>
      </c>
      <c r="BB141" s="4" t="str">
        <f t="shared" si="28"/>
        <v/>
      </c>
      <c r="BC141" s="4" t="str">
        <f>IF(CD141="○",COUNTIF($AN$17:CD141,"○"),"")</f>
        <v/>
      </c>
      <c r="BD141" s="4" t="str">
        <f>IF(CE141="○",COUNTIF($AO$17:CE141,"○"),"")</f>
        <v/>
      </c>
      <c r="BE141" s="4" t="str">
        <f>IF(CF141="○",COUNTIF($AP$17:CF141,"○"),"")</f>
        <v/>
      </c>
      <c r="BF141" s="4" t="str">
        <f>IF(CK141="○",COUNTIF($AU$17:CK141,"○"),"")</f>
        <v/>
      </c>
      <c r="BG141" s="77"/>
      <c r="BH141" s="77"/>
      <c r="BI141" s="4" t="str">
        <f t="shared" si="44"/>
        <v/>
      </c>
      <c r="BJ141" s="4" t="str">
        <f t="shared" si="44"/>
        <v/>
      </c>
      <c r="BK141" s="4" t="str">
        <f t="shared" si="44"/>
        <v/>
      </c>
      <c r="BL141" s="4" t="str">
        <f t="shared" si="29"/>
        <v/>
      </c>
      <c r="BM141" s="4" t="str">
        <f>IF(CL141="○",COUNTIF($AN$17:CL141,"○"),"")</f>
        <v/>
      </c>
      <c r="BN141" s="4" t="str">
        <f>IF(CM141="○",COUNTIF($AO$17:CM141,"○"),"")</f>
        <v/>
      </c>
      <c r="BO141" s="4" t="str">
        <f>IF(CN141="○",COUNTIF($AP$17:CN141,"○"),"")</f>
        <v/>
      </c>
      <c r="BP141" s="4" t="str">
        <f>IF(DI141="○",COUNTIF($AU$17:DI141,"○"),"")</f>
        <v/>
      </c>
      <c r="BQ141" s="77"/>
      <c r="BR141" s="77"/>
      <c r="BS141" s="4"/>
      <c r="BT141" s="10"/>
      <c r="BU141" s="10"/>
      <c r="BV141" s="10"/>
      <c r="BW141" s="10"/>
      <c r="BX141" s="10"/>
      <c r="BY141" s="18"/>
      <c r="BZ141" s="10"/>
      <c r="CA141" s="10"/>
      <c r="CB141" s="10"/>
      <c r="CC141" s="10"/>
      <c r="CD141" s="10"/>
      <c r="CE141" s="10"/>
      <c r="CF141" s="10"/>
    </row>
    <row r="142" spans="1:84" ht="21.95" customHeight="1" thickTop="1" thickBot="1" x14ac:dyDescent="0.2">
      <c r="A142" s="4"/>
      <c r="B142" s="4"/>
      <c r="C142" s="4"/>
      <c r="D142" s="4"/>
      <c r="E142" s="45"/>
      <c r="F142" s="45"/>
      <c r="G142" s="45"/>
      <c r="H142" s="45"/>
      <c r="I142" s="77"/>
      <c r="J142" s="77"/>
      <c r="K142" s="4"/>
      <c r="L142" s="4"/>
      <c r="M142" s="4"/>
      <c r="N142" s="4"/>
      <c r="O142" s="46"/>
      <c r="P142" s="46"/>
      <c r="Q142" s="46"/>
      <c r="R142" s="46"/>
      <c r="S142" s="77"/>
      <c r="T142" s="77"/>
      <c r="U142" s="10"/>
      <c r="V142" s="100">
        <f t="shared" si="37"/>
        <v>6</v>
      </c>
      <c r="W142" s="120" t="str">
        <f>IF('申込一覧表（女子）'!$B$22=0,"",('申込一覧表（女子）'!$B$22))</f>
        <v/>
      </c>
      <c r="X142" s="101" t="str">
        <f t="shared" si="38"/>
        <v/>
      </c>
      <c r="Y142" s="102" t="str">
        <f t="shared" si="39"/>
        <v/>
      </c>
      <c r="Z142" s="102" t="str">
        <f t="shared" si="40"/>
        <v/>
      </c>
      <c r="AA142" s="103">
        <f t="shared" si="27"/>
        <v>0</v>
      </c>
      <c r="AB142" s="162" t="str">
        <f t="shared" si="41"/>
        <v/>
      </c>
      <c r="AC142" s="104" t="str">
        <f t="shared" si="42"/>
        <v/>
      </c>
      <c r="AD142" s="53"/>
      <c r="AE142" s="53"/>
      <c r="AF142" s="53"/>
      <c r="AG142" s="53"/>
      <c r="AH142" s="53"/>
      <c r="AI142" s="53"/>
      <c r="AJ142" s="166"/>
      <c r="AK142" s="53"/>
      <c r="AL142" s="166"/>
      <c r="AM142" s="53"/>
      <c r="AN142" s="8"/>
      <c r="AO142" s="8"/>
      <c r="AP142" s="8"/>
      <c r="AQ142" s="8"/>
      <c r="AR142" s="8"/>
      <c r="AS142" s="8"/>
      <c r="AT142" s="8"/>
      <c r="AU142" s="8"/>
      <c r="AV142" s="10"/>
      <c r="AW142" s="10"/>
      <c r="AX142" s="10"/>
      <c r="AY142" s="4" t="str">
        <f t="shared" si="43"/>
        <v/>
      </c>
      <c r="AZ142" s="4" t="str">
        <f t="shared" si="43"/>
        <v/>
      </c>
      <c r="BA142" s="4" t="str">
        <f t="shared" si="43"/>
        <v/>
      </c>
      <c r="BB142" s="4" t="str">
        <f t="shared" si="28"/>
        <v/>
      </c>
      <c r="BC142" s="4" t="str">
        <f>IF(CD142="○",COUNTIF($AN$17:CD142,"○"),"")</f>
        <v/>
      </c>
      <c r="BD142" s="4" t="str">
        <f>IF(CE142="○",COUNTIF($AO$17:CE142,"○"),"")</f>
        <v/>
      </c>
      <c r="BE142" s="4" t="str">
        <f>IF(CF142="○",COUNTIF($AP$17:CF142,"○"),"")</f>
        <v/>
      </c>
      <c r="BF142" s="4" t="str">
        <f>IF(CK142="○",COUNTIF($AU$17:CK142,"○"),"")</f>
        <v/>
      </c>
      <c r="BG142" s="77"/>
      <c r="BH142" s="77"/>
      <c r="BI142" s="4" t="str">
        <f t="shared" si="44"/>
        <v/>
      </c>
      <c r="BJ142" s="4" t="str">
        <f t="shared" si="44"/>
        <v/>
      </c>
      <c r="BK142" s="4" t="str">
        <f t="shared" si="44"/>
        <v/>
      </c>
      <c r="BL142" s="4" t="str">
        <f t="shared" si="29"/>
        <v/>
      </c>
      <c r="BM142" s="4" t="str">
        <f>IF(CL142="○",COUNTIF($AN$17:CL142,"○"),"")</f>
        <v/>
      </c>
      <c r="BN142" s="4" t="str">
        <f>IF(CM142="○",COUNTIF($AO$17:CM142,"○"),"")</f>
        <v/>
      </c>
      <c r="BO142" s="4" t="str">
        <f>IF(CN142="○",COUNTIF($AP$17:CN142,"○"),"")</f>
        <v/>
      </c>
      <c r="BP142" s="4" t="str">
        <f>IF(DI142="○",COUNTIF($AU$17:DI142,"○"),"")</f>
        <v/>
      </c>
      <c r="BQ142" s="77"/>
      <c r="BR142" s="77"/>
      <c r="BS142" s="4"/>
      <c r="BT142" s="10"/>
      <c r="BU142" s="10"/>
      <c r="BV142" s="10"/>
      <c r="BW142" s="10"/>
      <c r="BX142" s="10"/>
      <c r="BY142" s="18"/>
      <c r="BZ142" s="39"/>
      <c r="CA142" s="10"/>
      <c r="CB142" s="10"/>
      <c r="CC142" s="10"/>
      <c r="CD142" s="10"/>
      <c r="CE142" s="10"/>
      <c r="CF142" s="10"/>
    </row>
    <row r="143" spans="1:84" ht="21.95" customHeight="1" thickTop="1" thickBot="1" x14ac:dyDescent="0.2">
      <c r="A143" s="4"/>
      <c r="B143" s="4"/>
      <c r="C143" s="4"/>
      <c r="D143" s="4"/>
      <c r="E143" s="45"/>
      <c r="F143" s="45"/>
      <c r="G143" s="45"/>
      <c r="H143" s="45"/>
      <c r="I143" s="77"/>
      <c r="J143" s="77"/>
      <c r="K143" s="4"/>
      <c r="L143" s="4"/>
      <c r="M143" s="4"/>
      <c r="N143" s="4"/>
      <c r="O143" s="46"/>
      <c r="P143" s="46"/>
      <c r="Q143" s="46"/>
      <c r="R143" s="46"/>
      <c r="S143" s="77"/>
      <c r="T143" s="77"/>
      <c r="U143" s="10"/>
      <c r="V143" s="100">
        <f t="shared" si="37"/>
        <v>7</v>
      </c>
      <c r="W143" s="120" t="str">
        <f>IF('申込一覧表（女子）'!$B$23=0,"",('申込一覧表（女子）'!$B$23))</f>
        <v/>
      </c>
      <c r="X143" s="101" t="str">
        <f t="shared" si="38"/>
        <v/>
      </c>
      <c r="Y143" s="102" t="str">
        <f t="shared" si="39"/>
        <v/>
      </c>
      <c r="Z143" s="102" t="str">
        <f t="shared" si="40"/>
        <v/>
      </c>
      <c r="AA143" s="103">
        <f t="shared" si="27"/>
        <v>0</v>
      </c>
      <c r="AB143" s="162" t="str">
        <f t="shared" si="41"/>
        <v/>
      </c>
      <c r="AC143" s="104" t="str">
        <f t="shared" si="42"/>
        <v/>
      </c>
      <c r="AD143" s="53"/>
      <c r="AE143" s="53"/>
      <c r="AF143" s="53"/>
      <c r="AG143" s="53"/>
      <c r="AH143" s="53"/>
      <c r="AI143" s="53"/>
      <c r="AJ143" s="166"/>
      <c r="AK143" s="53"/>
      <c r="AL143" s="166"/>
      <c r="AM143" s="53"/>
      <c r="AN143" s="8"/>
      <c r="AO143" s="8"/>
      <c r="AP143" s="8"/>
      <c r="AQ143" s="8"/>
      <c r="AR143" s="8"/>
      <c r="AS143" s="8"/>
      <c r="AT143" s="8"/>
      <c r="AU143" s="8"/>
      <c r="AV143" s="10"/>
      <c r="AW143" s="10"/>
      <c r="AX143" s="10"/>
      <c r="AY143" s="4" t="str">
        <f t="shared" si="43"/>
        <v/>
      </c>
      <c r="AZ143" s="4" t="str">
        <f t="shared" si="43"/>
        <v/>
      </c>
      <c r="BA143" s="4" t="str">
        <f t="shared" si="43"/>
        <v/>
      </c>
      <c r="BB143" s="4" t="str">
        <f t="shared" si="28"/>
        <v/>
      </c>
      <c r="BC143" s="4" t="str">
        <f>IF(CD143="○",COUNTIF($AN$17:CD143,"○"),"")</f>
        <v/>
      </c>
      <c r="BD143" s="4" t="str">
        <f>IF(CE143="○",COUNTIF($AO$17:CE143,"○"),"")</f>
        <v/>
      </c>
      <c r="BE143" s="4" t="str">
        <f>IF(CF143="○",COUNTIF($AP$17:CF143,"○"),"")</f>
        <v/>
      </c>
      <c r="BF143" s="4" t="str">
        <f>IF(CK143="○",COUNTIF($AU$17:CK143,"○"),"")</f>
        <v/>
      </c>
      <c r="BG143" s="77"/>
      <c r="BH143" s="77"/>
      <c r="BI143" s="4" t="str">
        <f t="shared" si="44"/>
        <v/>
      </c>
      <c r="BJ143" s="4" t="str">
        <f t="shared" si="44"/>
        <v/>
      </c>
      <c r="BK143" s="4" t="str">
        <f t="shared" si="44"/>
        <v/>
      </c>
      <c r="BL143" s="4" t="str">
        <f t="shared" si="29"/>
        <v/>
      </c>
      <c r="BM143" s="4" t="str">
        <f>IF(CL143="○",COUNTIF($AN$17:CL143,"○"),"")</f>
        <v/>
      </c>
      <c r="BN143" s="4" t="str">
        <f>IF(CM143="○",COUNTIF($AO$17:CM143,"○"),"")</f>
        <v/>
      </c>
      <c r="BO143" s="4" t="str">
        <f>IF(CN143="○",COUNTIF($AP$17:CN143,"○"),"")</f>
        <v/>
      </c>
      <c r="BP143" s="4" t="str">
        <f>IF(DI143="○",COUNTIF($AU$17:DI143,"○"),"")</f>
        <v/>
      </c>
      <c r="BQ143" s="77"/>
      <c r="BR143" s="77"/>
      <c r="BS143" s="4"/>
      <c r="BT143" s="10"/>
      <c r="BU143" s="10"/>
      <c r="BV143" s="10"/>
      <c r="BW143" s="10"/>
      <c r="BX143" s="10"/>
      <c r="BY143" s="18"/>
      <c r="BZ143" s="9"/>
      <c r="CA143" s="9"/>
      <c r="CB143" s="10"/>
      <c r="CC143" s="10"/>
      <c r="CD143" s="10"/>
      <c r="CE143" s="10"/>
      <c r="CF143" s="10"/>
    </row>
    <row r="144" spans="1:84" ht="21.95" customHeight="1" thickTop="1" thickBot="1" x14ac:dyDescent="0.2">
      <c r="A144" s="4"/>
      <c r="B144" s="4"/>
      <c r="C144" s="4"/>
      <c r="D144" s="4"/>
      <c r="E144" s="45"/>
      <c r="F144" s="45"/>
      <c r="G144" s="45"/>
      <c r="H144" s="45"/>
      <c r="I144" s="77"/>
      <c r="J144" s="77"/>
      <c r="K144" s="4"/>
      <c r="L144" s="4"/>
      <c r="M144" s="4"/>
      <c r="N144" s="4"/>
      <c r="O144" s="46"/>
      <c r="P144" s="46"/>
      <c r="Q144" s="46"/>
      <c r="R144" s="46"/>
      <c r="S144" s="77"/>
      <c r="T144" s="77"/>
      <c r="U144" s="10"/>
      <c r="V144" s="100">
        <f t="shared" si="37"/>
        <v>8</v>
      </c>
      <c r="W144" s="120" t="str">
        <f>IF('申込一覧表（女子）'!$B$24=0,"",('申込一覧表（女子）'!$B$24))</f>
        <v/>
      </c>
      <c r="X144" s="101" t="str">
        <f t="shared" si="38"/>
        <v/>
      </c>
      <c r="Y144" s="102" t="str">
        <f t="shared" si="39"/>
        <v/>
      </c>
      <c r="Z144" s="102" t="str">
        <f t="shared" si="40"/>
        <v/>
      </c>
      <c r="AA144" s="103">
        <f t="shared" si="27"/>
        <v>0</v>
      </c>
      <c r="AB144" s="162" t="str">
        <f t="shared" si="41"/>
        <v/>
      </c>
      <c r="AC144" s="104" t="str">
        <f t="shared" si="42"/>
        <v/>
      </c>
      <c r="AD144" s="53"/>
      <c r="AE144" s="53"/>
      <c r="AF144" s="53"/>
      <c r="AG144" s="53"/>
      <c r="AH144" s="53"/>
      <c r="AI144" s="53"/>
      <c r="AJ144" s="166"/>
      <c r="AK144" s="53"/>
      <c r="AL144" s="166"/>
      <c r="AM144" s="53"/>
      <c r="AN144" s="8"/>
      <c r="AO144" s="8"/>
      <c r="AP144" s="8"/>
      <c r="AQ144" s="8"/>
      <c r="AR144" s="8"/>
      <c r="AS144" s="8"/>
      <c r="AT144" s="8"/>
      <c r="AU144" s="8"/>
      <c r="AV144" s="10"/>
      <c r="AW144" s="10"/>
      <c r="AX144" s="10"/>
      <c r="AY144" s="4" t="str">
        <f t="shared" si="43"/>
        <v/>
      </c>
      <c r="AZ144" s="4" t="str">
        <f t="shared" si="43"/>
        <v/>
      </c>
      <c r="BA144" s="4" t="str">
        <f t="shared" si="43"/>
        <v/>
      </c>
      <c r="BB144" s="4" t="str">
        <f t="shared" si="28"/>
        <v/>
      </c>
      <c r="BC144" s="4" t="str">
        <f>IF(CD144="○",COUNTIF($AN$17:CD144,"○"),"")</f>
        <v/>
      </c>
      <c r="BD144" s="4" t="str">
        <f>IF(CE144="○",COUNTIF($AO$17:CE144,"○"),"")</f>
        <v/>
      </c>
      <c r="BE144" s="4" t="str">
        <f>IF(CF144="○",COUNTIF($AP$17:CF144,"○"),"")</f>
        <v/>
      </c>
      <c r="BF144" s="4" t="str">
        <f>IF(CK144="○",COUNTIF($AU$17:CK144,"○"),"")</f>
        <v/>
      </c>
      <c r="BG144" s="77"/>
      <c r="BH144" s="77"/>
      <c r="BI144" s="4" t="str">
        <f t="shared" si="44"/>
        <v/>
      </c>
      <c r="BJ144" s="4" t="str">
        <f t="shared" si="44"/>
        <v/>
      </c>
      <c r="BK144" s="4" t="str">
        <f t="shared" si="44"/>
        <v/>
      </c>
      <c r="BL144" s="4" t="str">
        <f t="shared" si="29"/>
        <v/>
      </c>
      <c r="BM144" s="4" t="str">
        <f>IF(CL144="○",COUNTIF($AN$17:CL144,"○"),"")</f>
        <v/>
      </c>
      <c r="BN144" s="4" t="str">
        <f>IF(CM144="○",COUNTIF($AO$17:CM144,"○"),"")</f>
        <v/>
      </c>
      <c r="BO144" s="4" t="str">
        <f>IF(CN144="○",COUNTIF($AP$17:CN144,"○"),"")</f>
        <v/>
      </c>
      <c r="BP144" s="4" t="str">
        <f>IF(DI144="○",COUNTIF($AU$17:DI144,"○"),"")</f>
        <v/>
      </c>
      <c r="BQ144" s="77"/>
      <c r="BR144" s="77"/>
      <c r="BS144" s="4"/>
      <c r="BT144" s="10"/>
      <c r="BU144" s="10"/>
      <c r="BV144" s="24"/>
      <c r="BW144" s="10"/>
      <c r="BX144" s="10"/>
      <c r="BY144" s="18"/>
      <c r="BZ144" s="10"/>
      <c r="CA144" s="10"/>
      <c r="CB144" s="10"/>
      <c r="CC144" s="10"/>
      <c r="CD144" s="10"/>
      <c r="CE144" s="24"/>
      <c r="CF144" s="10"/>
    </row>
    <row r="145" spans="1:84" ht="21.95" customHeight="1" thickTop="1" thickBot="1" x14ac:dyDescent="0.2">
      <c r="A145" s="4"/>
      <c r="B145" s="4"/>
      <c r="C145" s="4"/>
      <c r="D145" s="4"/>
      <c r="E145" s="45"/>
      <c r="F145" s="45"/>
      <c r="G145" s="45"/>
      <c r="H145" s="45"/>
      <c r="I145" s="77"/>
      <c r="J145" s="77"/>
      <c r="K145" s="4"/>
      <c r="L145" s="4"/>
      <c r="M145" s="4"/>
      <c r="N145" s="4"/>
      <c r="O145" s="46"/>
      <c r="P145" s="46"/>
      <c r="Q145" s="46"/>
      <c r="R145" s="46"/>
      <c r="S145" s="77"/>
      <c r="T145" s="77"/>
      <c r="U145" s="10"/>
      <c r="V145" s="100">
        <f t="shared" si="37"/>
        <v>9</v>
      </c>
      <c r="W145" s="120" t="str">
        <f>IF('申込一覧表（女子）'!$B$25=0,"",('申込一覧表（女子）'!$B$25))</f>
        <v/>
      </c>
      <c r="X145" s="101" t="str">
        <f t="shared" si="38"/>
        <v/>
      </c>
      <c r="Y145" s="102" t="str">
        <f t="shared" si="39"/>
        <v/>
      </c>
      <c r="Z145" s="102" t="str">
        <f t="shared" si="40"/>
        <v/>
      </c>
      <c r="AA145" s="103">
        <f t="shared" si="27"/>
        <v>0</v>
      </c>
      <c r="AB145" s="162" t="str">
        <f t="shared" si="41"/>
        <v/>
      </c>
      <c r="AC145" s="104" t="str">
        <f t="shared" si="42"/>
        <v/>
      </c>
      <c r="AD145" s="53"/>
      <c r="AE145" s="53"/>
      <c r="AF145" s="53"/>
      <c r="AG145" s="53"/>
      <c r="AH145" s="53"/>
      <c r="AI145" s="53"/>
      <c r="AJ145" s="166"/>
      <c r="AK145" s="53"/>
      <c r="AL145" s="166"/>
      <c r="AM145" s="53"/>
      <c r="AN145" s="8"/>
      <c r="AO145" s="8"/>
      <c r="AP145" s="8"/>
      <c r="AQ145" s="8"/>
      <c r="AR145" s="8"/>
      <c r="AS145" s="8"/>
      <c r="AT145" s="8"/>
      <c r="AU145" s="8"/>
      <c r="AV145" s="10"/>
      <c r="AW145" s="10"/>
      <c r="AX145" s="10"/>
      <c r="AY145" s="4" t="str">
        <f t="shared" si="43"/>
        <v/>
      </c>
      <c r="AZ145" s="4" t="str">
        <f t="shared" si="43"/>
        <v/>
      </c>
      <c r="BA145" s="4" t="str">
        <f t="shared" si="43"/>
        <v/>
      </c>
      <c r="BB145" s="4" t="str">
        <f t="shared" si="28"/>
        <v/>
      </c>
      <c r="BC145" s="4" t="str">
        <f>IF(CD145="○",COUNTIF($AN$17:CD145,"○"),"")</f>
        <v/>
      </c>
      <c r="BD145" s="4" t="str">
        <f>IF(CE145="○",COUNTIF($AO$17:CE145,"○"),"")</f>
        <v/>
      </c>
      <c r="BE145" s="4" t="str">
        <f>IF(CF145="○",COUNTIF($AP$17:CF145,"○"),"")</f>
        <v/>
      </c>
      <c r="BF145" s="4" t="str">
        <f>IF(CK145="○",COUNTIF($AU$17:CK145,"○"),"")</f>
        <v/>
      </c>
      <c r="BG145" s="77"/>
      <c r="BH145" s="77"/>
      <c r="BI145" s="4" t="str">
        <f t="shared" si="44"/>
        <v/>
      </c>
      <c r="BJ145" s="4" t="str">
        <f t="shared" si="44"/>
        <v/>
      </c>
      <c r="BK145" s="4" t="str">
        <f t="shared" si="44"/>
        <v/>
      </c>
      <c r="BL145" s="4" t="str">
        <f t="shared" si="29"/>
        <v/>
      </c>
      <c r="BM145" s="4" t="str">
        <f>IF(CL145="○",COUNTIF($AN$17:CL145,"○"),"")</f>
        <v/>
      </c>
      <c r="BN145" s="4" t="str">
        <f>IF(CM145="○",COUNTIF($AO$17:CM145,"○"),"")</f>
        <v/>
      </c>
      <c r="BO145" s="4" t="str">
        <f>IF(CN145="○",COUNTIF($AP$17:CN145,"○"),"")</f>
        <v/>
      </c>
      <c r="BP145" s="4" t="str">
        <f>IF(DI145="○",COUNTIF($AU$17:DI145,"○"),"")</f>
        <v/>
      </c>
      <c r="BQ145" s="77"/>
      <c r="BR145" s="77"/>
      <c r="BS145" s="4"/>
      <c r="BT145" s="10"/>
      <c r="BU145" s="10"/>
      <c r="BV145" s="10"/>
      <c r="BW145" s="10"/>
      <c r="BX145" s="10"/>
      <c r="BY145" s="18"/>
      <c r="BZ145" s="10"/>
      <c r="CA145" s="10"/>
      <c r="CB145" s="10"/>
      <c r="CC145" s="10"/>
      <c r="CD145" s="10"/>
      <c r="CE145" s="10"/>
      <c r="CF145" s="10"/>
    </row>
    <row r="146" spans="1:84" ht="21.95" customHeight="1" thickTop="1" thickBot="1" x14ac:dyDescent="0.2">
      <c r="A146" s="4"/>
      <c r="B146" s="4"/>
      <c r="C146" s="4"/>
      <c r="D146" s="4"/>
      <c r="E146" s="45"/>
      <c r="F146" s="45"/>
      <c r="G146" s="45"/>
      <c r="H146" s="45"/>
      <c r="I146" s="77"/>
      <c r="J146" s="77"/>
      <c r="K146" s="4"/>
      <c r="L146" s="4"/>
      <c r="M146" s="4"/>
      <c r="N146" s="4"/>
      <c r="O146" s="46"/>
      <c r="P146" s="46"/>
      <c r="Q146" s="46"/>
      <c r="R146" s="46"/>
      <c r="S146" s="77"/>
      <c r="T146" s="77"/>
      <c r="U146" s="10"/>
      <c r="V146" s="100">
        <f t="shared" si="37"/>
        <v>10</v>
      </c>
      <c r="W146" s="120" t="str">
        <f>IF('申込一覧表（女子）'!$B$26=0,"",('申込一覧表（女子）'!$B$26))</f>
        <v/>
      </c>
      <c r="X146" s="101" t="str">
        <f t="shared" si="38"/>
        <v/>
      </c>
      <c r="Y146" s="102" t="str">
        <f t="shared" si="39"/>
        <v/>
      </c>
      <c r="Z146" s="102" t="str">
        <f t="shared" si="40"/>
        <v/>
      </c>
      <c r="AA146" s="103">
        <f t="shared" ref="AA146:AA209" si="45">$AE$4</f>
        <v>0</v>
      </c>
      <c r="AB146" s="162" t="str">
        <f t="shared" si="41"/>
        <v/>
      </c>
      <c r="AC146" s="104" t="str">
        <f t="shared" si="42"/>
        <v/>
      </c>
      <c r="AD146" s="53"/>
      <c r="AE146" s="53"/>
      <c r="AF146" s="53"/>
      <c r="AG146" s="53"/>
      <c r="AH146" s="53"/>
      <c r="AI146" s="53"/>
      <c r="AJ146" s="166"/>
      <c r="AK146" s="53"/>
      <c r="AL146" s="166"/>
      <c r="AM146" s="53"/>
      <c r="AN146" s="8"/>
      <c r="AO146" s="8"/>
      <c r="AP146" s="8"/>
      <c r="AQ146" s="8"/>
      <c r="AR146" s="8"/>
      <c r="AS146" s="8"/>
      <c r="AT146" s="8"/>
      <c r="AU146" s="8"/>
      <c r="AV146" s="10"/>
      <c r="AW146" s="10"/>
      <c r="AX146" s="10"/>
      <c r="AY146" s="4" t="str">
        <f t="shared" si="43"/>
        <v/>
      </c>
      <c r="AZ146" s="4" t="str">
        <f t="shared" si="43"/>
        <v/>
      </c>
      <c r="BA146" s="4" t="str">
        <f t="shared" si="43"/>
        <v/>
      </c>
      <c r="BB146" s="4" t="str">
        <f t="shared" si="28"/>
        <v/>
      </c>
      <c r="BC146" s="4" t="str">
        <f>IF(CD146="○",COUNTIF($AN$17:CD146,"○"),"")</f>
        <v/>
      </c>
      <c r="BD146" s="4" t="str">
        <f>IF(CE146="○",COUNTIF($AO$17:CE146,"○"),"")</f>
        <v/>
      </c>
      <c r="BE146" s="4" t="str">
        <f>IF(CF146="○",COUNTIF($AP$17:CF146,"○"),"")</f>
        <v/>
      </c>
      <c r="BF146" s="4" t="str">
        <f>IF(CK146="○",COUNTIF($AU$17:CK146,"○"),"")</f>
        <v/>
      </c>
      <c r="BG146" s="77"/>
      <c r="BH146" s="77"/>
      <c r="BI146" s="4" t="str">
        <f t="shared" si="44"/>
        <v/>
      </c>
      <c r="BJ146" s="4" t="str">
        <f t="shared" si="44"/>
        <v/>
      </c>
      <c r="BK146" s="4" t="str">
        <f t="shared" si="44"/>
        <v/>
      </c>
      <c r="BL146" s="4" t="str">
        <f t="shared" si="29"/>
        <v/>
      </c>
      <c r="BM146" s="4" t="str">
        <f>IF(CL146="○",COUNTIF($AN$17:CL146,"○"),"")</f>
        <v/>
      </c>
      <c r="BN146" s="4" t="str">
        <f>IF(CM146="○",COUNTIF($AO$17:CM146,"○"),"")</f>
        <v/>
      </c>
      <c r="BO146" s="4" t="str">
        <f>IF(CN146="○",COUNTIF($AP$17:CN146,"○"),"")</f>
        <v/>
      </c>
      <c r="BP146" s="4" t="str">
        <f>IF(DI146="○",COUNTIF($AU$17:DI146,"○"),"")</f>
        <v/>
      </c>
      <c r="BQ146" s="77"/>
      <c r="BR146" s="77"/>
      <c r="BS146" s="4"/>
      <c r="BT146" s="10"/>
      <c r="BU146" s="10"/>
      <c r="BV146" s="10"/>
      <c r="BW146" s="10"/>
      <c r="BX146" s="10"/>
      <c r="BY146" s="18"/>
      <c r="BZ146" s="10"/>
      <c r="CA146" s="10"/>
      <c r="CB146" s="10"/>
      <c r="CC146" s="10"/>
      <c r="CD146" s="10"/>
      <c r="CE146" s="10"/>
      <c r="CF146" s="10"/>
    </row>
    <row r="147" spans="1:84" ht="21.95" customHeight="1" thickTop="1" thickBot="1" x14ac:dyDescent="0.2">
      <c r="A147" s="4"/>
      <c r="B147" s="4"/>
      <c r="C147" s="4"/>
      <c r="D147" s="4"/>
      <c r="E147" s="45"/>
      <c r="F147" s="45"/>
      <c r="G147" s="45"/>
      <c r="H147" s="45"/>
      <c r="I147" s="77"/>
      <c r="J147" s="77"/>
      <c r="K147" s="4"/>
      <c r="L147" s="4"/>
      <c r="M147" s="4"/>
      <c r="N147" s="4"/>
      <c r="O147" s="46"/>
      <c r="P147" s="46"/>
      <c r="Q147" s="46"/>
      <c r="R147" s="46"/>
      <c r="S147" s="77"/>
      <c r="T147" s="77"/>
      <c r="U147" s="10"/>
      <c r="V147" s="100">
        <f t="shared" si="37"/>
        <v>11</v>
      </c>
      <c r="W147" s="120" t="str">
        <f>IF('申込一覧表（女子）'!$B$27=0,"",('申込一覧表（女子）'!$B$27))</f>
        <v/>
      </c>
      <c r="X147" s="101" t="str">
        <f t="shared" si="38"/>
        <v/>
      </c>
      <c r="Y147" s="102" t="str">
        <f t="shared" si="39"/>
        <v/>
      </c>
      <c r="Z147" s="102" t="str">
        <f t="shared" si="40"/>
        <v/>
      </c>
      <c r="AA147" s="103">
        <f t="shared" si="45"/>
        <v>0</v>
      </c>
      <c r="AB147" s="162" t="str">
        <f t="shared" si="41"/>
        <v/>
      </c>
      <c r="AC147" s="104" t="str">
        <f t="shared" si="42"/>
        <v/>
      </c>
      <c r="AD147" s="53"/>
      <c r="AE147" s="53"/>
      <c r="AF147" s="53"/>
      <c r="AG147" s="53"/>
      <c r="AH147" s="53"/>
      <c r="AI147" s="53"/>
      <c r="AJ147" s="166"/>
      <c r="AK147" s="53"/>
      <c r="AL147" s="166"/>
      <c r="AM147" s="53"/>
      <c r="AN147" s="8"/>
      <c r="AO147" s="8"/>
      <c r="AP147" s="8"/>
      <c r="AQ147" s="8"/>
      <c r="AR147" s="8"/>
      <c r="AS147" s="8"/>
      <c r="AT147" s="8"/>
      <c r="AU147" s="8"/>
      <c r="AV147" s="10"/>
      <c r="AW147" s="10"/>
      <c r="AX147" s="10"/>
      <c r="AY147" s="4" t="str">
        <f t="shared" si="43"/>
        <v/>
      </c>
      <c r="AZ147" s="4" t="str">
        <f t="shared" si="43"/>
        <v/>
      </c>
      <c r="BA147" s="4" t="str">
        <f t="shared" si="43"/>
        <v/>
      </c>
      <c r="BB147" s="4" t="str">
        <f t="shared" si="28"/>
        <v/>
      </c>
      <c r="BC147" s="4" t="str">
        <f>IF(CD147="○",COUNTIF($AN$17:CD147,"○"),"")</f>
        <v/>
      </c>
      <c r="BD147" s="4" t="str">
        <f>IF(CE147="○",COUNTIF($AO$17:CE147,"○"),"")</f>
        <v/>
      </c>
      <c r="BE147" s="4" t="str">
        <f>IF(CF147="○",COUNTIF($AP$17:CF147,"○"),"")</f>
        <v/>
      </c>
      <c r="BF147" s="4" t="str">
        <f>IF(CK147="○",COUNTIF($AU$17:CK147,"○"),"")</f>
        <v/>
      </c>
      <c r="BG147" s="77"/>
      <c r="BH147" s="77"/>
      <c r="BI147" s="4" t="str">
        <f t="shared" si="44"/>
        <v/>
      </c>
      <c r="BJ147" s="4" t="str">
        <f t="shared" si="44"/>
        <v/>
      </c>
      <c r="BK147" s="4" t="str">
        <f t="shared" si="44"/>
        <v/>
      </c>
      <c r="BL147" s="4" t="str">
        <f t="shared" si="29"/>
        <v/>
      </c>
      <c r="BM147" s="4" t="str">
        <f>IF(CL147="○",COUNTIF($AN$17:CL147,"○"),"")</f>
        <v/>
      </c>
      <c r="BN147" s="4" t="str">
        <f>IF(CM147="○",COUNTIF($AO$17:CM147,"○"),"")</f>
        <v/>
      </c>
      <c r="BO147" s="4" t="str">
        <f>IF(CN147="○",COUNTIF($AP$17:CN147,"○"),"")</f>
        <v/>
      </c>
      <c r="BP147" s="4" t="str">
        <f>IF(DI147="○",COUNTIF($AU$17:DI147,"○"),"")</f>
        <v/>
      </c>
      <c r="BQ147" s="77"/>
      <c r="BR147" s="77"/>
      <c r="BS147" s="4"/>
      <c r="BT147" s="10"/>
      <c r="BU147" s="10"/>
      <c r="BV147" s="10"/>
      <c r="BW147" s="10"/>
      <c r="BX147" s="10"/>
      <c r="BY147" s="18"/>
      <c r="BZ147" s="10"/>
      <c r="CA147" s="10"/>
      <c r="CB147" s="10"/>
      <c r="CC147" s="10"/>
      <c r="CD147" s="10"/>
      <c r="CE147" s="10"/>
      <c r="CF147" s="10"/>
    </row>
    <row r="148" spans="1:84" ht="21.95" customHeight="1" thickTop="1" thickBot="1" x14ac:dyDescent="0.2">
      <c r="A148" s="4"/>
      <c r="B148" s="4"/>
      <c r="C148" s="4"/>
      <c r="D148" s="4"/>
      <c r="E148" s="45"/>
      <c r="F148" s="45"/>
      <c r="G148" s="45"/>
      <c r="H148" s="45"/>
      <c r="I148" s="77"/>
      <c r="J148" s="77"/>
      <c r="K148" s="4"/>
      <c r="L148" s="4"/>
      <c r="M148" s="4"/>
      <c r="N148" s="4"/>
      <c r="O148" s="46"/>
      <c r="P148" s="46"/>
      <c r="Q148" s="46"/>
      <c r="R148" s="46"/>
      <c r="S148" s="77"/>
      <c r="T148" s="77"/>
      <c r="U148" s="10"/>
      <c r="V148" s="100">
        <f t="shared" si="37"/>
        <v>12</v>
      </c>
      <c r="W148" s="120" t="str">
        <f>IF('申込一覧表（女子）'!$B$28=0,"",('申込一覧表（女子）'!$B$28))</f>
        <v/>
      </c>
      <c r="X148" s="101" t="str">
        <f t="shared" si="38"/>
        <v/>
      </c>
      <c r="Y148" s="102" t="str">
        <f t="shared" si="39"/>
        <v/>
      </c>
      <c r="Z148" s="102" t="str">
        <f t="shared" si="40"/>
        <v/>
      </c>
      <c r="AA148" s="103">
        <f t="shared" si="45"/>
        <v>0</v>
      </c>
      <c r="AB148" s="162" t="str">
        <f t="shared" si="41"/>
        <v/>
      </c>
      <c r="AC148" s="104" t="str">
        <f t="shared" si="42"/>
        <v/>
      </c>
      <c r="AD148" s="53"/>
      <c r="AE148" s="53"/>
      <c r="AF148" s="53"/>
      <c r="AG148" s="53"/>
      <c r="AH148" s="53"/>
      <c r="AI148" s="53"/>
      <c r="AJ148" s="166"/>
      <c r="AK148" s="53"/>
      <c r="AL148" s="166"/>
      <c r="AM148" s="53"/>
      <c r="AN148" s="8"/>
      <c r="AO148" s="8"/>
      <c r="AP148" s="8"/>
      <c r="AQ148" s="8"/>
      <c r="AR148" s="8"/>
      <c r="AS148" s="8"/>
      <c r="AT148" s="8"/>
      <c r="AU148" s="8"/>
      <c r="AV148" s="10"/>
      <c r="AW148" s="10"/>
      <c r="AX148" s="10"/>
      <c r="AY148" s="4" t="str">
        <f t="shared" si="43"/>
        <v/>
      </c>
      <c r="AZ148" s="4" t="str">
        <f t="shared" si="43"/>
        <v/>
      </c>
      <c r="BA148" s="4" t="str">
        <f t="shared" si="43"/>
        <v/>
      </c>
      <c r="BB148" s="4" t="str">
        <f t="shared" si="28"/>
        <v/>
      </c>
      <c r="BC148" s="4" t="str">
        <f>IF(CD148="○",COUNTIF($AN$17:CD148,"○"),"")</f>
        <v/>
      </c>
      <c r="BD148" s="4" t="str">
        <f>IF(CE148="○",COUNTIF($AO$17:CE148,"○"),"")</f>
        <v/>
      </c>
      <c r="BE148" s="4" t="str">
        <f>IF(CF148="○",COUNTIF($AP$17:CF148,"○"),"")</f>
        <v/>
      </c>
      <c r="BF148" s="4" t="str">
        <f>IF(CK148="○",COUNTIF($AU$17:CK148,"○"),"")</f>
        <v/>
      </c>
      <c r="BG148" s="77"/>
      <c r="BH148" s="77"/>
      <c r="BI148" s="4" t="str">
        <f t="shared" si="44"/>
        <v/>
      </c>
      <c r="BJ148" s="4" t="str">
        <f t="shared" si="44"/>
        <v/>
      </c>
      <c r="BK148" s="4" t="str">
        <f t="shared" si="44"/>
        <v/>
      </c>
      <c r="BL148" s="4" t="str">
        <f t="shared" si="29"/>
        <v/>
      </c>
      <c r="BM148" s="4" t="str">
        <f>IF(CL148="○",COUNTIF($AN$17:CL148,"○"),"")</f>
        <v/>
      </c>
      <c r="BN148" s="4" t="str">
        <f>IF(CM148="○",COUNTIF($AO$17:CM148,"○"),"")</f>
        <v/>
      </c>
      <c r="BO148" s="4" t="str">
        <f>IF(CN148="○",COUNTIF($AP$17:CN148,"○"),"")</f>
        <v/>
      </c>
      <c r="BP148" s="4" t="str">
        <f>IF(DI148="○",COUNTIF($AU$17:DI148,"○"),"")</f>
        <v/>
      </c>
      <c r="BQ148" s="77"/>
      <c r="BR148" s="77"/>
      <c r="BS148" s="4"/>
      <c r="BT148" s="10"/>
      <c r="BU148" s="10"/>
      <c r="BV148" s="10"/>
      <c r="BW148" s="10"/>
      <c r="BX148" s="10"/>
      <c r="BY148" s="18"/>
      <c r="BZ148" s="10"/>
      <c r="CA148" s="10"/>
      <c r="CB148" s="10"/>
      <c r="CC148" s="10"/>
      <c r="CD148" s="10"/>
      <c r="CE148" s="10"/>
      <c r="CF148" s="10"/>
    </row>
    <row r="149" spans="1:84" ht="21.95" customHeight="1" thickTop="1" thickBot="1" x14ac:dyDescent="0.2">
      <c r="A149" s="4"/>
      <c r="B149" s="4"/>
      <c r="C149" s="4"/>
      <c r="D149" s="4"/>
      <c r="E149" s="45"/>
      <c r="F149" s="45"/>
      <c r="G149" s="45"/>
      <c r="H149" s="45"/>
      <c r="I149" s="77"/>
      <c r="J149" s="77"/>
      <c r="K149" s="4"/>
      <c r="L149" s="4"/>
      <c r="M149" s="4"/>
      <c r="N149" s="4"/>
      <c r="O149" s="46"/>
      <c r="P149" s="46"/>
      <c r="Q149" s="46"/>
      <c r="R149" s="46"/>
      <c r="S149" s="77"/>
      <c r="T149" s="77"/>
      <c r="U149" s="10"/>
      <c r="V149" s="100">
        <f t="shared" si="37"/>
        <v>13</v>
      </c>
      <c r="W149" s="120" t="str">
        <f>IF('申込一覧表（女子）'!$B$29=0,"",('申込一覧表（女子）'!$B$29))</f>
        <v/>
      </c>
      <c r="X149" s="101" t="str">
        <f t="shared" si="38"/>
        <v/>
      </c>
      <c r="Y149" s="102" t="str">
        <f t="shared" si="39"/>
        <v/>
      </c>
      <c r="Z149" s="102" t="str">
        <f t="shared" si="40"/>
        <v/>
      </c>
      <c r="AA149" s="103">
        <f t="shared" si="45"/>
        <v>0</v>
      </c>
      <c r="AB149" s="162" t="str">
        <f t="shared" si="41"/>
        <v/>
      </c>
      <c r="AC149" s="104" t="str">
        <f t="shared" si="42"/>
        <v/>
      </c>
      <c r="AD149" s="53"/>
      <c r="AE149" s="53"/>
      <c r="AF149" s="53"/>
      <c r="AG149" s="53"/>
      <c r="AH149" s="53"/>
      <c r="AI149" s="53"/>
      <c r="AJ149" s="166"/>
      <c r="AK149" s="53"/>
      <c r="AL149" s="166"/>
      <c r="AM149" s="53"/>
      <c r="AN149" s="8"/>
      <c r="AO149" s="8"/>
      <c r="AP149" s="8"/>
      <c r="AQ149" s="8"/>
      <c r="AR149" s="8"/>
      <c r="AS149" s="8"/>
      <c r="AT149" s="8"/>
      <c r="AU149" s="8"/>
      <c r="AV149" s="10"/>
      <c r="AW149" s="10"/>
      <c r="AX149" s="10"/>
      <c r="AY149" s="4" t="str">
        <f t="shared" si="43"/>
        <v/>
      </c>
      <c r="AZ149" s="4" t="str">
        <f t="shared" si="43"/>
        <v/>
      </c>
      <c r="BA149" s="4" t="str">
        <f t="shared" si="43"/>
        <v/>
      </c>
      <c r="BB149" s="4" t="str">
        <f t="shared" si="28"/>
        <v/>
      </c>
      <c r="BC149" s="4" t="str">
        <f>IF(CD149="○",COUNTIF($AN$17:CD149,"○"),"")</f>
        <v/>
      </c>
      <c r="BD149" s="4" t="str">
        <f>IF(CE149="○",COUNTIF($AO$17:CE149,"○"),"")</f>
        <v/>
      </c>
      <c r="BE149" s="4" t="str">
        <f>IF(CF149="○",COUNTIF($AP$17:CF149,"○"),"")</f>
        <v/>
      </c>
      <c r="BF149" s="4" t="str">
        <f>IF(CK149="○",COUNTIF($AU$17:CK149,"○"),"")</f>
        <v/>
      </c>
      <c r="BG149" s="77"/>
      <c r="BH149" s="77"/>
      <c r="BI149" s="4" t="str">
        <f t="shared" si="44"/>
        <v/>
      </c>
      <c r="BJ149" s="4" t="str">
        <f t="shared" si="44"/>
        <v/>
      </c>
      <c r="BK149" s="4" t="str">
        <f t="shared" si="44"/>
        <v/>
      </c>
      <c r="BL149" s="4" t="str">
        <f t="shared" si="29"/>
        <v/>
      </c>
      <c r="BM149" s="4" t="str">
        <f>IF(CL149="○",COUNTIF($AN$17:CL149,"○"),"")</f>
        <v/>
      </c>
      <c r="BN149" s="4" t="str">
        <f>IF(CM149="○",COUNTIF($AO$17:CM149,"○"),"")</f>
        <v/>
      </c>
      <c r="BO149" s="4" t="str">
        <f>IF(CN149="○",COUNTIF($AP$17:CN149,"○"),"")</f>
        <v/>
      </c>
      <c r="BP149" s="4" t="str">
        <f>IF(DI149="○",COUNTIF($AU$17:DI149,"○"),"")</f>
        <v/>
      </c>
      <c r="BQ149" s="77"/>
      <c r="BR149" s="77"/>
      <c r="BS149" s="4"/>
      <c r="BT149" s="10"/>
      <c r="BU149" s="10"/>
      <c r="BV149" s="10"/>
      <c r="BW149" s="10"/>
      <c r="BX149" s="10"/>
      <c r="BY149" s="37"/>
      <c r="BZ149" s="10"/>
      <c r="CA149" s="10"/>
      <c r="CB149" s="10"/>
      <c r="CC149" s="10"/>
      <c r="CD149" s="10"/>
      <c r="CE149" s="10"/>
      <c r="CF149" s="10"/>
    </row>
    <row r="150" spans="1:84" ht="21.95" customHeight="1" thickTop="1" thickBot="1" x14ac:dyDescent="0.2">
      <c r="A150" s="4"/>
      <c r="B150" s="4"/>
      <c r="C150" s="4"/>
      <c r="D150" s="4"/>
      <c r="E150" s="45"/>
      <c r="F150" s="45"/>
      <c r="G150" s="45"/>
      <c r="H150" s="45"/>
      <c r="I150" s="77"/>
      <c r="J150" s="77"/>
      <c r="K150" s="4"/>
      <c r="L150" s="4"/>
      <c r="M150" s="4"/>
      <c r="N150" s="4"/>
      <c r="O150" s="46"/>
      <c r="P150" s="46"/>
      <c r="Q150" s="46"/>
      <c r="R150" s="46"/>
      <c r="S150" s="77"/>
      <c r="T150" s="77"/>
      <c r="U150" s="10"/>
      <c r="V150" s="100">
        <f t="shared" si="37"/>
        <v>14</v>
      </c>
      <c r="W150" s="120" t="str">
        <f>IF('申込一覧表（女子）'!$B$30=0,"",('申込一覧表（女子）'!$B$30))</f>
        <v/>
      </c>
      <c r="X150" s="101" t="str">
        <f t="shared" si="38"/>
        <v/>
      </c>
      <c r="Y150" s="102" t="str">
        <f t="shared" si="39"/>
        <v/>
      </c>
      <c r="Z150" s="102" t="str">
        <f t="shared" si="40"/>
        <v/>
      </c>
      <c r="AA150" s="103">
        <f t="shared" si="45"/>
        <v>0</v>
      </c>
      <c r="AB150" s="162" t="str">
        <f t="shared" si="41"/>
        <v/>
      </c>
      <c r="AC150" s="104" t="str">
        <f t="shared" si="42"/>
        <v/>
      </c>
      <c r="AD150" s="53"/>
      <c r="AE150" s="53"/>
      <c r="AF150" s="53"/>
      <c r="AG150" s="53"/>
      <c r="AH150" s="53"/>
      <c r="AI150" s="53"/>
      <c r="AJ150" s="166"/>
      <c r="AK150" s="53"/>
      <c r="AL150" s="166"/>
      <c r="AM150" s="53"/>
      <c r="AN150" s="8"/>
      <c r="AO150" s="8"/>
      <c r="AP150" s="8"/>
      <c r="AQ150" s="8"/>
      <c r="AR150" s="8"/>
      <c r="AS150" s="8"/>
      <c r="AT150" s="8"/>
      <c r="AU150" s="8"/>
      <c r="AV150" s="10"/>
      <c r="AW150" s="10"/>
      <c r="AX150" s="10"/>
      <c r="AY150" s="4" t="str">
        <f t="shared" si="43"/>
        <v/>
      </c>
      <c r="AZ150" s="4" t="str">
        <f t="shared" si="43"/>
        <v/>
      </c>
      <c r="BA150" s="4" t="str">
        <f t="shared" si="43"/>
        <v/>
      </c>
      <c r="BB150" s="4" t="str">
        <f t="shared" si="28"/>
        <v/>
      </c>
      <c r="BC150" s="4" t="str">
        <f>IF(CD150="○",COUNTIF($AN$17:CD150,"○"),"")</f>
        <v/>
      </c>
      <c r="BD150" s="4" t="str">
        <f>IF(CE150="○",COUNTIF($AO$17:CE150,"○"),"")</f>
        <v/>
      </c>
      <c r="BE150" s="4" t="str">
        <f>IF(CF150="○",COUNTIF($AP$17:CF150,"○"),"")</f>
        <v/>
      </c>
      <c r="BF150" s="4" t="str">
        <f>IF(CK150="○",COUNTIF($AU$17:CK150,"○"),"")</f>
        <v/>
      </c>
      <c r="BG150" s="77"/>
      <c r="BH150" s="77"/>
      <c r="BI150" s="4" t="str">
        <f t="shared" si="44"/>
        <v/>
      </c>
      <c r="BJ150" s="4" t="str">
        <f t="shared" si="44"/>
        <v/>
      </c>
      <c r="BK150" s="4" t="str">
        <f t="shared" si="44"/>
        <v/>
      </c>
      <c r="BL150" s="4" t="str">
        <f t="shared" si="29"/>
        <v/>
      </c>
      <c r="BM150" s="4" t="str">
        <f>IF(CL150="○",COUNTIF($AN$17:CL150,"○"),"")</f>
        <v/>
      </c>
      <c r="BN150" s="4" t="str">
        <f>IF(CM150="○",COUNTIF($AO$17:CM150,"○"),"")</f>
        <v/>
      </c>
      <c r="BO150" s="4" t="str">
        <f>IF(CN150="○",COUNTIF($AP$17:CN150,"○"),"")</f>
        <v/>
      </c>
      <c r="BP150" s="4" t="str">
        <f>IF(DI150="○",COUNTIF($AU$17:DI150,"○"),"")</f>
        <v/>
      </c>
      <c r="BQ150" s="77"/>
      <c r="BR150" s="77"/>
      <c r="BS150" s="4"/>
      <c r="BT150" s="10"/>
      <c r="BU150" s="10"/>
      <c r="BV150" s="10"/>
      <c r="BW150" s="10"/>
      <c r="BX150" s="10"/>
      <c r="BY150" s="18"/>
      <c r="BZ150" s="10"/>
      <c r="CA150" s="10"/>
      <c r="CB150" s="10"/>
      <c r="CC150" s="10"/>
      <c r="CD150" s="10"/>
      <c r="CE150" s="10"/>
      <c r="CF150" s="10"/>
    </row>
    <row r="151" spans="1:84" ht="21.95" customHeight="1" thickTop="1" thickBot="1" x14ac:dyDescent="0.2">
      <c r="A151" s="4"/>
      <c r="B151" s="4"/>
      <c r="C151" s="4"/>
      <c r="D151" s="4"/>
      <c r="E151" s="45"/>
      <c r="F151" s="45"/>
      <c r="G151" s="45"/>
      <c r="H151" s="45"/>
      <c r="I151" s="77"/>
      <c r="J151" s="77"/>
      <c r="K151" s="4"/>
      <c r="L151" s="4"/>
      <c r="M151" s="4"/>
      <c r="N151" s="4"/>
      <c r="O151" s="46"/>
      <c r="P151" s="46"/>
      <c r="Q151" s="46"/>
      <c r="R151" s="46"/>
      <c r="S151" s="77"/>
      <c r="T151" s="77"/>
      <c r="U151" s="10"/>
      <c r="V151" s="100">
        <f t="shared" si="37"/>
        <v>15</v>
      </c>
      <c r="W151" s="120" t="str">
        <f>IF('申込一覧表（女子）'!$B$31=0,"",('申込一覧表（女子）'!$B$31))</f>
        <v/>
      </c>
      <c r="X151" s="101" t="str">
        <f t="shared" si="38"/>
        <v/>
      </c>
      <c r="Y151" s="102" t="str">
        <f t="shared" si="39"/>
        <v/>
      </c>
      <c r="Z151" s="102" t="str">
        <f t="shared" si="40"/>
        <v/>
      </c>
      <c r="AA151" s="103">
        <f t="shared" si="45"/>
        <v>0</v>
      </c>
      <c r="AB151" s="162" t="str">
        <f t="shared" si="41"/>
        <v/>
      </c>
      <c r="AC151" s="104" t="str">
        <f t="shared" si="42"/>
        <v/>
      </c>
      <c r="AD151" s="53"/>
      <c r="AE151" s="53"/>
      <c r="AF151" s="53"/>
      <c r="AG151" s="53"/>
      <c r="AH151" s="53"/>
      <c r="AI151" s="53"/>
      <c r="AJ151" s="166"/>
      <c r="AK151" s="53"/>
      <c r="AL151" s="166"/>
      <c r="AM151" s="53"/>
      <c r="AN151" s="8"/>
      <c r="AO151" s="8"/>
      <c r="AP151" s="8"/>
      <c r="AQ151" s="8"/>
      <c r="AR151" s="8"/>
      <c r="AS151" s="8"/>
      <c r="AT151" s="8"/>
      <c r="AU151" s="8"/>
      <c r="AV151" s="10"/>
      <c r="AW151" s="10"/>
      <c r="AX151" s="10"/>
      <c r="AY151" s="4" t="str">
        <f t="shared" si="43"/>
        <v/>
      </c>
      <c r="AZ151" s="4" t="str">
        <f t="shared" si="43"/>
        <v/>
      </c>
      <c r="BA151" s="4" t="str">
        <f t="shared" si="43"/>
        <v/>
      </c>
      <c r="BB151" s="4" t="str">
        <f t="shared" si="28"/>
        <v/>
      </c>
      <c r="BC151" s="4" t="str">
        <f>IF(CD151="○",COUNTIF($AN$17:CD151,"○"),"")</f>
        <v/>
      </c>
      <c r="BD151" s="4" t="str">
        <f>IF(CE151="○",COUNTIF($AO$17:CE151,"○"),"")</f>
        <v/>
      </c>
      <c r="BE151" s="4" t="str">
        <f>IF(CF151="○",COUNTIF($AP$17:CF151,"○"),"")</f>
        <v/>
      </c>
      <c r="BF151" s="4" t="str">
        <f>IF(CK151="○",COUNTIF($AU$17:CK151,"○"),"")</f>
        <v/>
      </c>
      <c r="BG151" s="77"/>
      <c r="BH151" s="77"/>
      <c r="BI151" s="4" t="str">
        <f t="shared" si="44"/>
        <v/>
      </c>
      <c r="BJ151" s="4" t="str">
        <f t="shared" si="44"/>
        <v/>
      </c>
      <c r="BK151" s="4" t="str">
        <f t="shared" si="44"/>
        <v/>
      </c>
      <c r="BL151" s="4" t="str">
        <f t="shared" si="29"/>
        <v/>
      </c>
      <c r="BM151" s="4" t="str">
        <f>IF(CL151="○",COUNTIF($AN$17:CL151,"○"),"")</f>
        <v/>
      </c>
      <c r="BN151" s="4" t="str">
        <f>IF(CM151="○",COUNTIF($AO$17:CM151,"○"),"")</f>
        <v/>
      </c>
      <c r="BO151" s="4" t="str">
        <f>IF(CN151="○",COUNTIF($AP$17:CN151,"○"),"")</f>
        <v/>
      </c>
      <c r="BP151" s="4" t="str">
        <f>IF(DI151="○",COUNTIF($AU$17:DI151,"○"),"")</f>
        <v/>
      </c>
      <c r="BQ151" s="77"/>
      <c r="BR151" s="77"/>
      <c r="BS151" s="4"/>
      <c r="BT151" s="10"/>
      <c r="BU151" s="10"/>
      <c r="BV151" s="24"/>
      <c r="BW151" s="10"/>
      <c r="BX151" s="10"/>
      <c r="BY151" s="26"/>
      <c r="BZ151" s="4"/>
      <c r="CA151" s="4"/>
      <c r="CB151" s="10"/>
      <c r="CC151" s="10"/>
      <c r="CD151" s="10"/>
      <c r="CE151" s="24"/>
      <c r="CF151" s="10"/>
    </row>
    <row r="152" spans="1:84" ht="21.95" customHeight="1" thickTop="1" thickBot="1" x14ac:dyDescent="0.2">
      <c r="A152" s="4"/>
      <c r="B152" s="4"/>
      <c r="C152" s="4"/>
      <c r="D152" s="4"/>
      <c r="E152" s="45"/>
      <c r="F152" s="45"/>
      <c r="G152" s="45"/>
      <c r="H152" s="45"/>
      <c r="I152" s="77"/>
      <c r="J152" s="77"/>
      <c r="K152" s="4"/>
      <c r="L152" s="4"/>
      <c r="M152" s="4"/>
      <c r="N152" s="4"/>
      <c r="O152" s="46"/>
      <c r="P152" s="46"/>
      <c r="Q152" s="46"/>
      <c r="R152" s="46"/>
      <c r="S152" s="77"/>
      <c r="T152" s="77"/>
      <c r="U152" s="10"/>
      <c r="V152" s="100">
        <f t="shared" si="37"/>
        <v>16</v>
      </c>
      <c r="W152" s="120" t="str">
        <f>IF('申込一覧表（女子）'!$B$32=0,"",('申込一覧表（女子）'!$B$32))</f>
        <v/>
      </c>
      <c r="X152" s="101" t="str">
        <f t="shared" si="38"/>
        <v/>
      </c>
      <c r="Y152" s="102" t="str">
        <f t="shared" si="39"/>
        <v/>
      </c>
      <c r="Z152" s="102" t="str">
        <f t="shared" si="40"/>
        <v/>
      </c>
      <c r="AA152" s="103">
        <f t="shared" si="45"/>
        <v>0</v>
      </c>
      <c r="AB152" s="162" t="str">
        <f t="shared" si="41"/>
        <v/>
      </c>
      <c r="AC152" s="104" t="str">
        <f t="shared" si="42"/>
        <v/>
      </c>
      <c r="AD152" s="53"/>
      <c r="AE152" s="53"/>
      <c r="AF152" s="53"/>
      <c r="AG152" s="53"/>
      <c r="AH152" s="53"/>
      <c r="AI152" s="53"/>
      <c r="AJ152" s="166"/>
      <c r="AK152" s="53"/>
      <c r="AL152" s="166"/>
      <c r="AM152" s="53"/>
      <c r="AN152" s="8"/>
      <c r="AO152" s="8"/>
      <c r="AP152" s="8"/>
      <c r="AQ152" s="8"/>
      <c r="AR152" s="8"/>
      <c r="AS152" s="8"/>
      <c r="AT152" s="8"/>
      <c r="AU152" s="8"/>
      <c r="AV152" s="10"/>
      <c r="AW152" s="10"/>
      <c r="AX152" s="10"/>
      <c r="AY152" s="4" t="str">
        <f t="shared" si="43"/>
        <v/>
      </c>
      <c r="AZ152" s="4" t="str">
        <f t="shared" si="43"/>
        <v/>
      </c>
      <c r="BA152" s="4" t="str">
        <f t="shared" si="43"/>
        <v/>
      </c>
      <c r="BB152" s="4" t="str">
        <f t="shared" si="28"/>
        <v/>
      </c>
      <c r="BC152" s="4" t="str">
        <f>IF(CD152="○",COUNTIF($AN$17:CD152,"○"),"")</f>
        <v/>
      </c>
      <c r="BD152" s="4" t="str">
        <f>IF(CE152="○",COUNTIF($AO$17:CE152,"○"),"")</f>
        <v/>
      </c>
      <c r="BE152" s="4" t="str">
        <f>IF(CF152="○",COUNTIF($AP$17:CF152,"○"),"")</f>
        <v/>
      </c>
      <c r="BF152" s="4" t="str">
        <f>IF(CK152="○",COUNTIF($AU$17:CK152,"○"),"")</f>
        <v/>
      </c>
      <c r="BG152" s="77"/>
      <c r="BH152" s="77"/>
      <c r="BI152" s="4" t="str">
        <f t="shared" si="44"/>
        <v/>
      </c>
      <c r="BJ152" s="4" t="str">
        <f t="shared" si="44"/>
        <v/>
      </c>
      <c r="BK152" s="4" t="str">
        <f t="shared" si="44"/>
        <v/>
      </c>
      <c r="BL152" s="4" t="str">
        <f t="shared" si="29"/>
        <v/>
      </c>
      <c r="BM152" s="4" t="str">
        <f>IF(CL152="○",COUNTIF($AN$17:CL152,"○"),"")</f>
        <v/>
      </c>
      <c r="BN152" s="4" t="str">
        <f>IF(CM152="○",COUNTIF($AO$17:CM152,"○"),"")</f>
        <v/>
      </c>
      <c r="BO152" s="4" t="str">
        <f>IF(CN152="○",COUNTIF($AP$17:CN152,"○"),"")</f>
        <v/>
      </c>
      <c r="BP152" s="4" t="str">
        <f>IF(DI152="○",COUNTIF($AU$17:DI152,"○"),"")</f>
        <v/>
      </c>
      <c r="BQ152" s="77"/>
      <c r="BR152" s="77"/>
      <c r="BS152" s="4"/>
      <c r="BT152" s="10"/>
      <c r="BU152" s="10"/>
      <c r="BV152" s="10"/>
      <c r="BW152" s="10"/>
      <c r="BX152" s="10"/>
      <c r="BY152" s="26"/>
      <c r="BZ152" s="4"/>
      <c r="CA152" s="4"/>
      <c r="CB152" s="10"/>
      <c r="CC152" s="10"/>
      <c r="CD152" s="10"/>
      <c r="CE152" s="10"/>
      <c r="CF152" s="10"/>
    </row>
    <row r="153" spans="1:84" ht="21.95" customHeight="1" thickTop="1" thickBot="1" x14ac:dyDescent="0.2">
      <c r="A153" s="4"/>
      <c r="B153" s="4"/>
      <c r="C153" s="4"/>
      <c r="D153" s="4"/>
      <c r="E153" s="45"/>
      <c r="F153" s="45"/>
      <c r="G153" s="45"/>
      <c r="H153" s="45"/>
      <c r="I153" s="77"/>
      <c r="J153" s="77"/>
      <c r="K153" s="4"/>
      <c r="L153" s="4"/>
      <c r="M153" s="4"/>
      <c r="N153" s="4"/>
      <c r="O153" s="46"/>
      <c r="P153" s="46"/>
      <c r="Q153" s="46"/>
      <c r="R153" s="46"/>
      <c r="S153" s="77"/>
      <c r="T153" s="77"/>
      <c r="U153" s="10"/>
      <c r="V153" s="100">
        <f t="shared" si="37"/>
        <v>17</v>
      </c>
      <c r="W153" s="120" t="str">
        <f>IF('申込一覧表（女子）'!$B$33=0,"",('申込一覧表（女子）'!$B$33))</f>
        <v/>
      </c>
      <c r="X153" s="101" t="str">
        <f t="shared" si="38"/>
        <v/>
      </c>
      <c r="Y153" s="102" t="str">
        <f t="shared" si="39"/>
        <v/>
      </c>
      <c r="Z153" s="102" t="str">
        <f t="shared" si="40"/>
        <v/>
      </c>
      <c r="AA153" s="103">
        <f t="shared" si="45"/>
        <v>0</v>
      </c>
      <c r="AB153" s="162" t="str">
        <f t="shared" si="41"/>
        <v/>
      </c>
      <c r="AC153" s="104" t="str">
        <f t="shared" si="42"/>
        <v/>
      </c>
      <c r="AD153" s="53"/>
      <c r="AE153" s="53"/>
      <c r="AF153" s="53"/>
      <c r="AG153" s="53"/>
      <c r="AH153" s="53"/>
      <c r="AI153" s="53"/>
      <c r="AJ153" s="166"/>
      <c r="AK153" s="53"/>
      <c r="AL153" s="166"/>
      <c r="AM153" s="53"/>
      <c r="AN153" s="8"/>
      <c r="AO153" s="8"/>
      <c r="AP153" s="8"/>
      <c r="AQ153" s="8"/>
      <c r="AR153" s="8"/>
      <c r="AS153" s="8"/>
      <c r="AT153" s="8"/>
      <c r="AU153" s="8"/>
      <c r="AV153" s="10"/>
      <c r="AW153" s="10"/>
      <c r="AX153" s="10"/>
      <c r="AY153" s="4" t="str">
        <f t="shared" si="43"/>
        <v/>
      </c>
      <c r="AZ153" s="4" t="str">
        <f t="shared" si="43"/>
        <v/>
      </c>
      <c r="BA153" s="4" t="str">
        <f t="shared" si="43"/>
        <v/>
      </c>
      <c r="BB153" s="4" t="str">
        <f t="shared" si="28"/>
        <v/>
      </c>
      <c r="BC153" s="4" t="str">
        <f>IF(CD153="○",COUNTIF($AN$17:CD153,"○"),"")</f>
        <v/>
      </c>
      <c r="BD153" s="4" t="str">
        <f>IF(CE153="○",COUNTIF($AO$17:CE153,"○"),"")</f>
        <v/>
      </c>
      <c r="BE153" s="4" t="str">
        <f>IF(CF153="○",COUNTIF($AP$17:CF153,"○"),"")</f>
        <v/>
      </c>
      <c r="BF153" s="4" t="str">
        <f>IF(CK153="○",COUNTIF($AU$17:CK153,"○"),"")</f>
        <v/>
      </c>
      <c r="BG153" s="77"/>
      <c r="BH153" s="77"/>
      <c r="BI153" s="4" t="str">
        <f t="shared" si="44"/>
        <v/>
      </c>
      <c r="BJ153" s="4" t="str">
        <f t="shared" si="44"/>
        <v/>
      </c>
      <c r="BK153" s="4" t="str">
        <f t="shared" si="44"/>
        <v/>
      </c>
      <c r="BL153" s="4" t="str">
        <f t="shared" si="29"/>
        <v/>
      </c>
      <c r="BM153" s="4" t="str">
        <f>IF(CL153="○",COUNTIF($AN$17:CL153,"○"),"")</f>
        <v/>
      </c>
      <c r="BN153" s="4" t="str">
        <f>IF(CM153="○",COUNTIF($AO$17:CM153,"○"),"")</f>
        <v/>
      </c>
      <c r="BO153" s="4" t="str">
        <f>IF(CN153="○",COUNTIF($AP$17:CN153,"○"),"")</f>
        <v/>
      </c>
      <c r="BP153" s="4" t="str">
        <f>IF(DI153="○",COUNTIF($AU$17:DI153,"○"),"")</f>
        <v/>
      </c>
      <c r="BQ153" s="77"/>
      <c r="BR153" s="77"/>
      <c r="BS153" s="4"/>
      <c r="BT153" s="10"/>
      <c r="BU153" s="10"/>
      <c r="BV153" s="10"/>
      <c r="BW153" s="10"/>
      <c r="BX153" s="10"/>
      <c r="BY153" s="26"/>
      <c r="BZ153" s="4"/>
      <c r="CA153" s="4"/>
      <c r="CB153" s="10"/>
      <c r="CC153" s="10"/>
      <c r="CD153" s="10"/>
      <c r="CE153" s="10"/>
      <c r="CF153" s="10"/>
    </row>
    <row r="154" spans="1:84" ht="21.95" customHeight="1" thickTop="1" thickBot="1" x14ac:dyDescent="0.2">
      <c r="A154" s="4"/>
      <c r="B154" s="4"/>
      <c r="C154" s="4"/>
      <c r="D154" s="4"/>
      <c r="E154" s="45"/>
      <c r="F154" s="45"/>
      <c r="G154" s="45"/>
      <c r="H154" s="45"/>
      <c r="I154" s="77"/>
      <c r="J154" s="77"/>
      <c r="K154" s="4"/>
      <c r="L154" s="4"/>
      <c r="M154" s="4"/>
      <c r="N154" s="4"/>
      <c r="O154" s="46"/>
      <c r="P154" s="46"/>
      <c r="Q154" s="46"/>
      <c r="R154" s="46"/>
      <c r="S154" s="77"/>
      <c r="T154" s="77"/>
      <c r="U154" s="10"/>
      <c r="V154" s="100">
        <f t="shared" si="37"/>
        <v>18</v>
      </c>
      <c r="W154" s="120" t="str">
        <f>IF('申込一覧表（女子）'!$B$34=0,"",('申込一覧表（女子）'!$B$34))</f>
        <v/>
      </c>
      <c r="X154" s="101" t="str">
        <f t="shared" si="38"/>
        <v/>
      </c>
      <c r="Y154" s="102" t="str">
        <f t="shared" si="39"/>
        <v/>
      </c>
      <c r="Z154" s="102" t="str">
        <f t="shared" si="40"/>
        <v/>
      </c>
      <c r="AA154" s="103">
        <f t="shared" si="45"/>
        <v>0</v>
      </c>
      <c r="AB154" s="162" t="str">
        <f t="shared" si="41"/>
        <v/>
      </c>
      <c r="AC154" s="104" t="str">
        <f t="shared" si="42"/>
        <v/>
      </c>
      <c r="AD154" s="53"/>
      <c r="AE154" s="53"/>
      <c r="AF154" s="53"/>
      <c r="AG154" s="53"/>
      <c r="AH154" s="53"/>
      <c r="AI154" s="53"/>
      <c r="AJ154" s="166"/>
      <c r="AK154" s="53"/>
      <c r="AL154" s="166"/>
      <c r="AM154" s="53"/>
      <c r="AN154" s="8"/>
      <c r="AO154" s="8"/>
      <c r="AP154" s="8"/>
      <c r="AQ154" s="8"/>
      <c r="AR154" s="8"/>
      <c r="AS154" s="8"/>
      <c r="AT154" s="8"/>
      <c r="AU154" s="8"/>
      <c r="AV154" s="10"/>
      <c r="AW154" s="10"/>
      <c r="AX154" s="10"/>
      <c r="AY154" s="4" t="str">
        <f t="shared" si="43"/>
        <v/>
      </c>
      <c r="AZ154" s="4" t="str">
        <f t="shared" si="43"/>
        <v/>
      </c>
      <c r="BA154" s="4" t="str">
        <f t="shared" si="43"/>
        <v/>
      </c>
      <c r="BB154" s="4" t="str">
        <f t="shared" si="28"/>
        <v/>
      </c>
      <c r="BC154" s="4" t="str">
        <f>IF(CD154="○",COUNTIF($AN$17:CD154,"○"),"")</f>
        <v/>
      </c>
      <c r="BD154" s="4" t="str">
        <f>IF(CE154="○",COUNTIF($AO$17:CE154,"○"),"")</f>
        <v/>
      </c>
      <c r="BE154" s="4" t="str">
        <f>IF(CF154="○",COUNTIF($AP$17:CF154,"○"),"")</f>
        <v/>
      </c>
      <c r="BF154" s="4" t="str">
        <f>IF(CK154="○",COUNTIF($AU$17:CK154,"○"),"")</f>
        <v/>
      </c>
      <c r="BG154" s="77"/>
      <c r="BH154" s="77"/>
      <c r="BI154" s="4" t="str">
        <f t="shared" si="44"/>
        <v/>
      </c>
      <c r="BJ154" s="4" t="str">
        <f t="shared" si="44"/>
        <v/>
      </c>
      <c r="BK154" s="4" t="str">
        <f t="shared" si="44"/>
        <v/>
      </c>
      <c r="BL154" s="4" t="str">
        <f t="shared" si="29"/>
        <v/>
      </c>
      <c r="BM154" s="4" t="str">
        <f>IF(CL154="○",COUNTIF($AN$17:CL154,"○"),"")</f>
        <v/>
      </c>
      <c r="BN154" s="4" t="str">
        <f>IF(CM154="○",COUNTIF($AO$17:CM154,"○"),"")</f>
        <v/>
      </c>
      <c r="BO154" s="4" t="str">
        <f>IF(CN154="○",COUNTIF($AP$17:CN154,"○"),"")</f>
        <v/>
      </c>
      <c r="BP154" s="4" t="str">
        <f>IF(DI154="○",COUNTIF($AU$17:DI154,"○"),"")</f>
        <v/>
      </c>
      <c r="BQ154" s="77"/>
      <c r="BR154" s="77"/>
      <c r="BS154" s="4"/>
      <c r="BT154" s="10"/>
      <c r="BU154" s="10"/>
      <c r="BV154" s="10"/>
      <c r="BW154" s="10"/>
      <c r="BX154" s="10"/>
      <c r="BY154" s="26"/>
      <c r="BZ154" s="4"/>
      <c r="CA154" s="4"/>
      <c r="CB154" s="10"/>
      <c r="CC154" s="10"/>
      <c r="CD154" s="10"/>
      <c r="CE154" s="10"/>
      <c r="CF154" s="10"/>
    </row>
    <row r="155" spans="1:84" ht="21.95" customHeight="1" thickTop="1" thickBot="1" x14ac:dyDescent="0.2">
      <c r="A155" s="4"/>
      <c r="B155" s="4"/>
      <c r="C155" s="4"/>
      <c r="D155" s="4"/>
      <c r="E155" s="45"/>
      <c r="F155" s="45"/>
      <c r="G155" s="45"/>
      <c r="H155" s="45"/>
      <c r="I155" s="77"/>
      <c r="J155" s="77"/>
      <c r="K155" s="4"/>
      <c r="L155" s="4"/>
      <c r="M155" s="4"/>
      <c r="N155" s="4"/>
      <c r="O155" s="46"/>
      <c r="P155" s="46"/>
      <c r="Q155" s="46"/>
      <c r="R155" s="46"/>
      <c r="S155" s="77"/>
      <c r="T155" s="77"/>
      <c r="U155" s="10"/>
      <c r="V155" s="100">
        <f t="shared" si="37"/>
        <v>19</v>
      </c>
      <c r="W155" s="120" t="str">
        <f>IF('申込一覧表（女子）'!$B$35=0,"",('申込一覧表（女子）'!$B$35))</f>
        <v/>
      </c>
      <c r="X155" s="101" t="str">
        <f t="shared" si="38"/>
        <v/>
      </c>
      <c r="Y155" s="102" t="str">
        <f t="shared" si="39"/>
        <v/>
      </c>
      <c r="Z155" s="102" t="str">
        <f t="shared" si="40"/>
        <v/>
      </c>
      <c r="AA155" s="103">
        <f t="shared" si="45"/>
        <v>0</v>
      </c>
      <c r="AB155" s="162" t="str">
        <f t="shared" si="41"/>
        <v/>
      </c>
      <c r="AC155" s="104" t="str">
        <f t="shared" si="42"/>
        <v/>
      </c>
      <c r="AD155" s="53"/>
      <c r="AE155" s="53"/>
      <c r="AF155" s="53"/>
      <c r="AG155" s="53"/>
      <c r="AH155" s="53"/>
      <c r="AI155" s="53"/>
      <c r="AJ155" s="166"/>
      <c r="AK155" s="53"/>
      <c r="AL155" s="166"/>
      <c r="AM155" s="53"/>
      <c r="AN155" s="8"/>
      <c r="AO155" s="8"/>
      <c r="AP155" s="8"/>
      <c r="AQ155" s="8"/>
      <c r="AR155" s="8"/>
      <c r="AS155" s="8"/>
      <c r="AT155" s="8"/>
      <c r="AU155" s="8"/>
      <c r="AV155" s="10"/>
      <c r="AW155" s="10"/>
      <c r="AX155" s="10"/>
      <c r="AY155" s="4" t="str">
        <f t="shared" si="43"/>
        <v/>
      </c>
      <c r="AZ155" s="4" t="str">
        <f t="shared" si="43"/>
        <v/>
      </c>
      <c r="BA155" s="4" t="str">
        <f t="shared" si="43"/>
        <v/>
      </c>
      <c r="BB155" s="4" t="str">
        <f t="shared" si="28"/>
        <v/>
      </c>
      <c r="BC155" s="4" t="str">
        <f>IF(CD155="○",COUNTIF($AN$17:CD155,"○"),"")</f>
        <v/>
      </c>
      <c r="BD155" s="4" t="str">
        <f>IF(CE155="○",COUNTIF($AO$17:CE155,"○"),"")</f>
        <v/>
      </c>
      <c r="BE155" s="4" t="str">
        <f>IF(CF155="○",COUNTIF($AP$17:CF155,"○"),"")</f>
        <v/>
      </c>
      <c r="BF155" s="4" t="str">
        <f>IF(CK155="○",COUNTIF($AU$17:CK155,"○"),"")</f>
        <v/>
      </c>
      <c r="BG155" s="77"/>
      <c r="BH155" s="77"/>
      <c r="BI155" s="4" t="str">
        <f t="shared" si="44"/>
        <v/>
      </c>
      <c r="BJ155" s="4" t="str">
        <f t="shared" si="44"/>
        <v/>
      </c>
      <c r="BK155" s="4" t="str">
        <f t="shared" si="44"/>
        <v/>
      </c>
      <c r="BL155" s="4" t="str">
        <f t="shared" si="29"/>
        <v/>
      </c>
      <c r="BM155" s="4" t="str">
        <f>IF(CL155="○",COUNTIF($AN$17:CL155,"○"),"")</f>
        <v/>
      </c>
      <c r="BN155" s="4" t="str">
        <f>IF(CM155="○",COUNTIF($AO$17:CM155,"○"),"")</f>
        <v/>
      </c>
      <c r="BO155" s="4" t="str">
        <f>IF(CN155="○",COUNTIF($AP$17:CN155,"○"),"")</f>
        <v/>
      </c>
      <c r="BP155" s="4" t="str">
        <f>IF(DI155="○",COUNTIF($AU$17:DI155,"○"),"")</f>
        <v/>
      </c>
      <c r="BQ155" s="77"/>
      <c r="BR155" s="77"/>
      <c r="BS155" s="10"/>
      <c r="BT155" s="10"/>
      <c r="BU155" s="10"/>
      <c r="BV155" s="10"/>
      <c r="BW155" s="10"/>
      <c r="BX155" s="10"/>
      <c r="BY155" s="26"/>
      <c r="BZ155" s="4"/>
      <c r="CA155" s="4"/>
      <c r="CB155" s="10"/>
      <c r="CC155" s="10"/>
      <c r="CD155" s="10"/>
      <c r="CE155" s="10"/>
      <c r="CF155" s="10"/>
    </row>
    <row r="156" spans="1:84" ht="21.95" customHeight="1" thickTop="1" thickBot="1" x14ac:dyDescent="0.2">
      <c r="A156" s="4"/>
      <c r="B156" s="4"/>
      <c r="C156" s="4"/>
      <c r="D156" s="4"/>
      <c r="E156" s="45"/>
      <c r="F156" s="45"/>
      <c r="G156" s="45"/>
      <c r="H156" s="45"/>
      <c r="I156" s="77"/>
      <c r="J156" s="77"/>
      <c r="K156" s="4"/>
      <c r="L156" s="4"/>
      <c r="M156" s="4"/>
      <c r="N156" s="4"/>
      <c r="O156" s="46"/>
      <c r="P156" s="46"/>
      <c r="Q156" s="46"/>
      <c r="R156" s="46"/>
      <c r="S156" s="77"/>
      <c r="T156" s="77"/>
      <c r="U156" s="10"/>
      <c r="V156" s="100">
        <f t="shared" si="37"/>
        <v>20</v>
      </c>
      <c r="W156" s="120" t="str">
        <f>IF('申込一覧表（女子）'!$B$36=0,"",('申込一覧表（女子）'!$B$36))</f>
        <v/>
      </c>
      <c r="X156" s="101" t="str">
        <f t="shared" si="38"/>
        <v/>
      </c>
      <c r="Y156" s="102" t="str">
        <f t="shared" si="39"/>
        <v/>
      </c>
      <c r="Z156" s="102" t="str">
        <f t="shared" si="40"/>
        <v/>
      </c>
      <c r="AA156" s="103">
        <f t="shared" si="45"/>
        <v>0</v>
      </c>
      <c r="AB156" s="162" t="str">
        <f t="shared" si="41"/>
        <v/>
      </c>
      <c r="AC156" s="104" t="str">
        <f t="shared" si="42"/>
        <v/>
      </c>
      <c r="AD156" s="53"/>
      <c r="AE156" s="53"/>
      <c r="AF156" s="53"/>
      <c r="AG156" s="53"/>
      <c r="AH156" s="53"/>
      <c r="AI156" s="53"/>
      <c r="AJ156" s="166"/>
      <c r="AK156" s="53"/>
      <c r="AL156" s="166"/>
      <c r="AM156" s="53"/>
      <c r="AN156" s="8"/>
      <c r="AO156" s="8"/>
      <c r="AP156" s="8"/>
      <c r="AQ156" s="8"/>
      <c r="AR156" s="8"/>
      <c r="AS156" s="8"/>
      <c r="AT156" s="8"/>
      <c r="AU156" s="8"/>
      <c r="AV156" s="10"/>
      <c r="AW156" s="10"/>
      <c r="AX156" s="10"/>
      <c r="AY156" s="4" t="str">
        <f t="shared" si="43"/>
        <v/>
      </c>
      <c r="AZ156" s="4" t="str">
        <f t="shared" si="43"/>
        <v/>
      </c>
      <c r="BA156" s="4" t="str">
        <f t="shared" si="43"/>
        <v/>
      </c>
      <c r="BB156" s="4" t="str">
        <f t="shared" si="28"/>
        <v/>
      </c>
      <c r="BC156" s="4" t="str">
        <f>IF(CD156="○",COUNTIF($AN$17:CD156,"○"),"")</f>
        <v/>
      </c>
      <c r="BD156" s="4" t="str">
        <f>IF(CE156="○",COUNTIF($AO$17:CE156,"○"),"")</f>
        <v/>
      </c>
      <c r="BE156" s="4" t="str">
        <f>IF(CF156="○",COUNTIF($AP$17:CF156,"○"),"")</f>
        <v/>
      </c>
      <c r="BF156" s="4" t="str">
        <f>IF(CK156="○",COUNTIF($AU$17:CK156,"○"),"")</f>
        <v/>
      </c>
      <c r="BG156" s="77"/>
      <c r="BH156" s="77"/>
      <c r="BI156" s="4" t="str">
        <f t="shared" si="44"/>
        <v/>
      </c>
      <c r="BJ156" s="4" t="str">
        <f t="shared" si="44"/>
        <v/>
      </c>
      <c r="BK156" s="4" t="str">
        <f t="shared" si="44"/>
        <v/>
      </c>
      <c r="BL156" s="4" t="str">
        <f t="shared" si="29"/>
        <v/>
      </c>
      <c r="BM156" s="4" t="str">
        <f>IF(CL156="○",COUNTIF($AN$17:CL156,"○"),"")</f>
        <v/>
      </c>
      <c r="BN156" s="4" t="str">
        <f>IF(CM156="○",COUNTIF($AO$17:CM156,"○"),"")</f>
        <v/>
      </c>
      <c r="BO156" s="4" t="str">
        <f>IF(CN156="○",COUNTIF($AP$17:CN156,"○"),"")</f>
        <v/>
      </c>
      <c r="BP156" s="4" t="str">
        <f>IF(DI156="○",COUNTIF($AU$17:DI156,"○"),"")</f>
        <v/>
      </c>
      <c r="BQ156" s="77"/>
      <c r="BR156" s="77"/>
      <c r="BS156" s="10"/>
      <c r="BT156" s="10"/>
      <c r="BU156" s="10"/>
      <c r="BV156" s="10"/>
      <c r="BW156" s="10"/>
      <c r="BX156" s="10"/>
      <c r="BY156" s="26"/>
      <c r="BZ156" s="4"/>
      <c r="CA156" s="4"/>
      <c r="CB156" s="10"/>
      <c r="CC156" s="10"/>
      <c r="CD156" s="10"/>
      <c r="CE156" s="10"/>
      <c r="CF156" s="10"/>
    </row>
    <row r="157" spans="1:84" ht="21.95" customHeight="1" thickTop="1" thickBot="1" x14ac:dyDescent="0.2">
      <c r="A157" s="4"/>
      <c r="B157" s="4"/>
      <c r="C157" s="4"/>
      <c r="D157" s="4"/>
      <c r="E157" s="45"/>
      <c r="F157" s="45"/>
      <c r="G157" s="45"/>
      <c r="H157" s="45"/>
      <c r="I157" s="77"/>
      <c r="J157" s="77"/>
      <c r="K157" s="4"/>
      <c r="L157" s="4"/>
      <c r="M157" s="4"/>
      <c r="N157" s="4"/>
      <c r="O157" s="46"/>
      <c r="P157" s="46"/>
      <c r="Q157" s="46"/>
      <c r="R157" s="46"/>
      <c r="S157" s="77"/>
      <c r="T157" s="77"/>
      <c r="U157" s="10"/>
      <c r="V157" s="100">
        <f t="shared" si="37"/>
        <v>21</v>
      </c>
      <c r="W157" s="120" t="str">
        <f>IF('申込一覧表（女子）'!$B$37=0,"",('申込一覧表（女子）'!$B$37))</f>
        <v/>
      </c>
      <c r="X157" s="101" t="str">
        <f t="shared" si="38"/>
        <v/>
      </c>
      <c r="Y157" s="102" t="str">
        <f t="shared" si="39"/>
        <v/>
      </c>
      <c r="Z157" s="102" t="str">
        <f t="shared" si="40"/>
        <v/>
      </c>
      <c r="AA157" s="103">
        <f t="shared" si="45"/>
        <v>0</v>
      </c>
      <c r="AB157" s="162" t="str">
        <f t="shared" si="41"/>
        <v/>
      </c>
      <c r="AC157" s="104" t="str">
        <f t="shared" si="42"/>
        <v/>
      </c>
      <c r="AD157" s="53"/>
      <c r="AE157" s="53"/>
      <c r="AF157" s="53"/>
      <c r="AG157" s="53"/>
      <c r="AH157" s="53"/>
      <c r="AI157" s="53"/>
      <c r="AJ157" s="166"/>
      <c r="AK157" s="53"/>
      <c r="AL157" s="166"/>
      <c r="AM157" s="53"/>
      <c r="AN157" s="8"/>
      <c r="AO157" s="8"/>
      <c r="AP157" s="8"/>
      <c r="AQ157" s="8"/>
      <c r="AR157" s="8"/>
      <c r="AS157" s="8"/>
      <c r="AT157" s="8"/>
      <c r="AU157" s="8"/>
      <c r="AV157" s="10"/>
      <c r="AW157" s="10"/>
      <c r="AX157" s="10"/>
      <c r="AY157" s="4" t="str">
        <f t="shared" si="43"/>
        <v/>
      </c>
      <c r="AZ157" s="4" t="str">
        <f t="shared" si="43"/>
        <v/>
      </c>
      <c r="BA157" s="4" t="str">
        <f t="shared" si="43"/>
        <v/>
      </c>
      <c r="BB157" s="4" t="str">
        <f t="shared" si="28"/>
        <v/>
      </c>
      <c r="BC157" s="4" t="str">
        <f>IF(CD157="○",COUNTIF($AN$17:CD157,"○"),"")</f>
        <v/>
      </c>
      <c r="BD157" s="4" t="str">
        <f>IF(CE157="○",COUNTIF($AO$17:CE157,"○"),"")</f>
        <v/>
      </c>
      <c r="BE157" s="4" t="str">
        <f>IF(CF157="○",COUNTIF($AP$17:CF157,"○"),"")</f>
        <v/>
      </c>
      <c r="BF157" s="4" t="str">
        <f>IF(CK157="○",COUNTIF($AU$17:CK157,"○"),"")</f>
        <v/>
      </c>
      <c r="BG157" s="77"/>
      <c r="BH157" s="77"/>
      <c r="BI157" s="4" t="str">
        <f t="shared" si="44"/>
        <v/>
      </c>
      <c r="BJ157" s="4" t="str">
        <f t="shared" si="44"/>
        <v/>
      </c>
      <c r="BK157" s="4" t="str">
        <f t="shared" si="44"/>
        <v/>
      </c>
      <c r="BL157" s="4" t="str">
        <f t="shared" si="29"/>
        <v/>
      </c>
      <c r="BM157" s="4" t="str">
        <f>IF(CL157="○",COUNTIF($AN$17:CL157,"○"),"")</f>
        <v/>
      </c>
      <c r="BN157" s="4" t="str">
        <f>IF(CM157="○",COUNTIF($AO$17:CM157,"○"),"")</f>
        <v/>
      </c>
      <c r="BO157" s="4" t="str">
        <f>IF(CN157="○",COUNTIF($AP$17:CN157,"○"),"")</f>
        <v/>
      </c>
      <c r="BP157" s="4" t="str">
        <f>IF(DI157="○",COUNTIF($AU$17:DI157,"○"),"")</f>
        <v/>
      </c>
      <c r="BQ157" s="77"/>
      <c r="BR157" s="77"/>
      <c r="BS157" s="4"/>
      <c r="BT157" s="10"/>
      <c r="BU157" s="10"/>
      <c r="BV157" s="10"/>
      <c r="BW157" s="10"/>
      <c r="BX157" s="10"/>
      <c r="BY157" s="18"/>
      <c r="BZ157" s="10"/>
      <c r="CA157" s="10"/>
      <c r="CB157" s="10"/>
      <c r="CC157" s="10"/>
      <c r="CD157" s="10"/>
      <c r="CE157" s="10"/>
      <c r="CF157" s="10"/>
    </row>
    <row r="158" spans="1:84" ht="21.95" customHeight="1" thickTop="1" thickBot="1" x14ac:dyDescent="0.2">
      <c r="A158" s="4"/>
      <c r="B158" s="4"/>
      <c r="C158" s="4"/>
      <c r="D158" s="4"/>
      <c r="E158" s="45"/>
      <c r="F158" s="45"/>
      <c r="G158" s="45"/>
      <c r="H158" s="45"/>
      <c r="I158" s="77"/>
      <c r="J158" s="77"/>
      <c r="K158" s="4"/>
      <c r="L158" s="4"/>
      <c r="M158" s="4"/>
      <c r="N158" s="4"/>
      <c r="O158" s="46"/>
      <c r="P158" s="46"/>
      <c r="Q158" s="46"/>
      <c r="R158" s="46"/>
      <c r="S158" s="77"/>
      <c r="T158" s="77"/>
      <c r="U158" s="10"/>
      <c r="V158" s="100">
        <f t="shared" si="37"/>
        <v>22</v>
      </c>
      <c r="W158" s="120" t="str">
        <f>IF('申込一覧表（女子）'!$B$38=0,"",('申込一覧表（女子）'!$B$38))</f>
        <v/>
      </c>
      <c r="X158" s="101" t="str">
        <f t="shared" si="38"/>
        <v/>
      </c>
      <c r="Y158" s="102" t="str">
        <f t="shared" si="39"/>
        <v/>
      </c>
      <c r="Z158" s="102" t="str">
        <f t="shared" si="40"/>
        <v/>
      </c>
      <c r="AA158" s="103">
        <f t="shared" si="45"/>
        <v>0</v>
      </c>
      <c r="AB158" s="162" t="str">
        <f t="shared" si="41"/>
        <v/>
      </c>
      <c r="AC158" s="104" t="str">
        <f t="shared" si="42"/>
        <v/>
      </c>
      <c r="AD158" s="53"/>
      <c r="AE158" s="53"/>
      <c r="AF158" s="53"/>
      <c r="AG158" s="53"/>
      <c r="AH158" s="53"/>
      <c r="AI158" s="53"/>
      <c r="AJ158" s="166"/>
      <c r="AK158" s="53"/>
      <c r="AL158" s="166"/>
      <c r="AM158" s="53"/>
      <c r="AN158" s="8"/>
      <c r="AO158" s="8"/>
      <c r="AP158" s="8"/>
      <c r="AQ158" s="8"/>
      <c r="AR158" s="8"/>
      <c r="AS158" s="8"/>
      <c r="AT158" s="8"/>
      <c r="AU158" s="8"/>
      <c r="AV158" s="10"/>
      <c r="AW158" s="10"/>
      <c r="AX158" s="10"/>
      <c r="AY158" s="4" t="str">
        <f t="shared" si="43"/>
        <v/>
      </c>
      <c r="AZ158" s="4" t="str">
        <f t="shared" si="43"/>
        <v/>
      </c>
      <c r="BA158" s="4" t="str">
        <f t="shared" si="43"/>
        <v/>
      </c>
      <c r="BB158" s="4" t="str">
        <f t="shared" si="28"/>
        <v/>
      </c>
      <c r="BC158" s="4" t="str">
        <f>IF(CD158="○",COUNTIF($AN$17:CD158,"○"),"")</f>
        <v/>
      </c>
      <c r="BD158" s="4" t="str">
        <f>IF(CE158="○",COUNTIF($AO$17:CE158,"○"),"")</f>
        <v/>
      </c>
      <c r="BE158" s="4" t="str">
        <f>IF(CF158="○",COUNTIF($AP$17:CF158,"○"),"")</f>
        <v/>
      </c>
      <c r="BF158" s="4" t="str">
        <f>IF(CK158="○",COUNTIF($AU$17:CK158,"○"),"")</f>
        <v/>
      </c>
      <c r="BG158" s="77"/>
      <c r="BH158" s="77"/>
      <c r="BI158" s="4" t="str">
        <f t="shared" si="44"/>
        <v/>
      </c>
      <c r="BJ158" s="4" t="str">
        <f t="shared" si="44"/>
        <v/>
      </c>
      <c r="BK158" s="4" t="str">
        <f t="shared" si="44"/>
        <v/>
      </c>
      <c r="BL158" s="4" t="str">
        <f t="shared" si="29"/>
        <v/>
      </c>
      <c r="BM158" s="4" t="str">
        <f>IF(CL158="○",COUNTIF($AN$17:CL158,"○"),"")</f>
        <v/>
      </c>
      <c r="BN158" s="4" t="str">
        <f>IF(CM158="○",COUNTIF($AO$17:CM158,"○"),"")</f>
        <v/>
      </c>
      <c r="BO158" s="4" t="str">
        <f>IF(CN158="○",COUNTIF($AP$17:CN158,"○"),"")</f>
        <v/>
      </c>
      <c r="BP158" s="4" t="str">
        <f>IF(DI158="○",COUNTIF($AU$17:DI158,"○"),"")</f>
        <v/>
      </c>
      <c r="BQ158" s="77"/>
      <c r="BR158" s="77"/>
      <c r="BS158" s="4"/>
      <c r="BT158" s="10"/>
      <c r="BU158" s="10"/>
      <c r="BV158" s="10"/>
      <c r="BW158" s="10"/>
      <c r="BX158" s="10"/>
      <c r="BY158" s="18"/>
      <c r="BZ158" s="10"/>
      <c r="CA158" s="10"/>
      <c r="CB158" s="10"/>
      <c r="CC158" s="10"/>
      <c r="CD158" s="10"/>
      <c r="CE158" s="10"/>
      <c r="CF158" s="10"/>
    </row>
    <row r="159" spans="1:84" ht="21.95" customHeight="1" thickTop="1" thickBot="1" x14ac:dyDescent="0.2">
      <c r="A159" s="4"/>
      <c r="B159" s="4"/>
      <c r="C159" s="4"/>
      <c r="D159" s="4"/>
      <c r="E159" s="45"/>
      <c r="F159" s="45"/>
      <c r="G159" s="45"/>
      <c r="H159" s="45"/>
      <c r="I159" s="77"/>
      <c r="J159" s="77"/>
      <c r="K159" s="4"/>
      <c r="L159" s="4"/>
      <c r="M159" s="4"/>
      <c r="N159" s="4"/>
      <c r="O159" s="46"/>
      <c r="P159" s="46"/>
      <c r="Q159" s="46"/>
      <c r="R159" s="46"/>
      <c r="S159" s="77"/>
      <c r="T159" s="77"/>
      <c r="U159" s="10"/>
      <c r="V159" s="100">
        <f t="shared" si="37"/>
        <v>23</v>
      </c>
      <c r="W159" s="120" t="str">
        <f>IF('申込一覧表（女子）'!$B$39=0,"",('申込一覧表（女子）'!$B$39))</f>
        <v/>
      </c>
      <c r="X159" s="101" t="str">
        <f t="shared" si="38"/>
        <v/>
      </c>
      <c r="Y159" s="102" t="str">
        <f t="shared" si="39"/>
        <v/>
      </c>
      <c r="Z159" s="102" t="str">
        <f t="shared" si="40"/>
        <v/>
      </c>
      <c r="AA159" s="103">
        <f t="shared" si="45"/>
        <v>0</v>
      </c>
      <c r="AB159" s="162" t="str">
        <f t="shared" si="41"/>
        <v/>
      </c>
      <c r="AC159" s="104" t="str">
        <f t="shared" si="42"/>
        <v/>
      </c>
      <c r="AD159" s="53"/>
      <c r="AE159" s="53"/>
      <c r="AF159" s="53"/>
      <c r="AG159" s="53"/>
      <c r="AH159" s="53"/>
      <c r="AI159" s="53"/>
      <c r="AJ159" s="166"/>
      <c r="AK159" s="53"/>
      <c r="AL159" s="166"/>
      <c r="AM159" s="53"/>
      <c r="AN159" s="8"/>
      <c r="AO159" s="8"/>
      <c r="AP159" s="8"/>
      <c r="AQ159" s="8"/>
      <c r="AR159" s="8"/>
      <c r="AS159" s="8"/>
      <c r="AT159" s="8"/>
      <c r="AU159" s="8"/>
      <c r="AV159" s="10"/>
      <c r="AW159" s="10"/>
      <c r="AX159" s="10"/>
      <c r="AY159" s="4" t="str">
        <f t="shared" si="43"/>
        <v/>
      </c>
      <c r="AZ159" s="4" t="str">
        <f t="shared" si="43"/>
        <v/>
      </c>
      <c r="BA159" s="4" t="str">
        <f t="shared" si="43"/>
        <v/>
      </c>
      <c r="BB159" s="4" t="str">
        <f t="shared" si="43"/>
        <v/>
      </c>
      <c r="BC159" s="4" t="str">
        <f>IF(CD159="○",COUNTIF($AN$17:CD159,"○"),"")</f>
        <v/>
      </c>
      <c r="BD159" s="4" t="str">
        <f>IF(CE159="○",COUNTIF($AO$17:CE159,"○"),"")</f>
        <v/>
      </c>
      <c r="BE159" s="4" t="str">
        <f>IF(CF159="○",COUNTIF($AP$17:CF159,"○"),"")</f>
        <v/>
      </c>
      <c r="BF159" s="4" t="str">
        <f>IF(CK159="○",COUNTIF($AU$17:CK159,"○"),"")</f>
        <v/>
      </c>
      <c r="BG159" s="77"/>
      <c r="BH159" s="77"/>
      <c r="BI159" s="4" t="str">
        <f t="shared" si="44"/>
        <v/>
      </c>
      <c r="BJ159" s="4" t="str">
        <f t="shared" si="44"/>
        <v/>
      </c>
      <c r="BK159" s="4" t="str">
        <f t="shared" si="44"/>
        <v/>
      </c>
      <c r="BL159" s="4" t="str">
        <f t="shared" si="44"/>
        <v/>
      </c>
      <c r="BM159" s="4" t="str">
        <f>IF(CL159="○",COUNTIF($AN$17:CL159,"○"),"")</f>
        <v/>
      </c>
      <c r="BN159" s="4" t="str">
        <f>IF(CM159="○",COUNTIF($AO$17:CM159,"○"),"")</f>
        <v/>
      </c>
      <c r="BO159" s="4" t="str">
        <f>IF(CN159="○",COUNTIF($AP$17:CN159,"○"),"")</f>
        <v/>
      </c>
      <c r="BP159" s="4" t="str">
        <f>IF(DI159="○",COUNTIF($AU$17:DI159,"○"),"")</f>
        <v/>
      </c>
      <c r="BQ159" s="77"/>
      <c r="BR159" s="77"/>
      <c r="BS159" s="4"/>
      <c r="BT159" s="10"/>
      <c r="BU159" s="10"/>
      <c r="BV159" s="10"/>
      <c r="BW159" s="10"/>
      <c r="BX159" s="10"/>
      <c r="BY159" s="18"/>
      <c r="BZ159" s="10"/>
      <c r="CA159" s="10"/>
      <c r="CB159" s="10"/>
      <c r="CC159" s="10"/>
      <c r="CD159" s="10"/>
      <c r="CE159" s="10"/>
      <c r="CF159" s="10"/>
    </row>
    <row r="160" spans="1:84" ht="21.95" customHeight="1" thickTop="1" thickBot="1" x14ac:dyDescent="0.2">
      <c r="A160" s="4"/>
      <c r="B160" s="4"/>
      <c r="C160" s="4"/>
      <c r="D160" s="4"/>
      <c r="E160" s="45"/>
      <c r="F160" s="45"/>
      <c r="G160" s="45"/>
      <c r="H160" s="45"/>
      <c r="I160" s="77"/>
      <c r="J160" s="77"/>
      <c r="K160" s="4"/>
      <c r="L160" s="4"/>
      <c r="M160" s="4"/>
      <c r="N160" s="4"/>
      <c r="O160" s="46"/>
      <c r="P160" s="46"/>
      <c r="Q160" s="46"/>
      <c r="R160" s="46"/>
      <c r="S160" s="77"/>
      <c r="T160" s="77"/>
      <c r="U160" s="10"/>
      <c r="V160" s="100">
        <f t="shared" si="37"/>
        <v>24</v>
      </c>
      <c r="W160" s="120" t="str">
        <f>IF('申込一覧表（女子）'!$B$40=0,"",('申込一覧表（女子）'!$B$40))</f>
        <v/>
      </c>
      <c r="X160" s="101" t="str">
        <f t="shared" si="38"/>
        <v/>
      </c>
      <c r="Y160" s="102" t="str">
        <f t="shared" si="39"/>
        <v/>
      </c>
      <c r="Z160" s="102" t="str">
        <f t="shared" si="40"/>
        <v/>
      </c>
      <c r="AA160" s="103">
        <f t="shared" si="45"/>
        <v>0</v>
      </c>
      <c r="AB160" s="162" t="str">
        <f t="shared" si="41"/>
        <v/>
      </c>
      <c r="AC160" s="104" t="str">
        <f t="shared" si="42"/>
        <v/>
      </c>
      <c r="AD160" s="53"/>
      <c r="AE160" s="53"/>
      <c r="AF160" s="53"/>
      <c r="AG160" s="53"/>
      <c r="AH160" s="53"/>
      <c r="AI160" s="53"/>
      <c r="AJ160" s="166"/>
      <c r="AK160" s="53"/>
      <c r="AL160" s="166"/>
      <c r="AM160" s="53"/>
      <c r="AN160" s="8"/>
      <c r="AO160" s="8"/>
      <c r="AP160" s="8"/>
      <c r="AQ160" s="8"/>
      <c r="AR160" s="8"/>
      <c r="AS160" s="8"/>
      <c r="AT160" s="8"/>
      <c r="AU160" s="8"/>
      <c r="AV160" s="10"/>
      <c r="AW160" s="10"/>
      <c r="AX160" s="10"/>
      <c r="AY160" s="4" t="str">
        <f t="shared" si="43"/>
        <v/>
      </c>
      <c r="AZ160" s="4" t="str">
        <f t="shared" si="43"/>
        <v/>
      </c>
      <c r="BA160" s="4" t="str">
        <f t="shared" si="43"/>
        <v/>
      </c>
      <c r="BB160" s="4" t="str">
        <f t="shared" si="43"/>
        <v/>
      </c>
      <c r="BC160" s="4" t="str">
        <f>IF(CD160="○",COUNTIF($AN$17:CD160,"○"),"")</f>
        <v/>
      </c>
      <c r="BD160" s="4" t="str">
        <f>IF(CE160="○",COUNTIF($AO$17:CE160,"○"),"")</f>
        <v/>
      </c>
      <c r="BE160" s="4" t="str">
        <f>IF(CF160="○",COUNTIF($AP$17:CF160,"○"),"")</f>
        <v/>
      </c>
      <c r="BF160" s="4" t="str">
        <f>IF(CK160="○",COUNTIF($AU$17:CK160,"○"),"")</f>
        <v/>
      </c>
      <c r="BG160" s="77"/>
      <c r="BH160" s="77"/>
      <c r="BI160" s="4" t="str">
        <f t="shared" si="44"/>
        <v/>
      </c>
      <c r="BJ160" s="4" t="str">
        <f t="shared" si="44"/>
        <v/>
      </c>
      <c r="BK160" s="4" t="str">
        <f t="shared" si="44"/>
        <v/>
      </c>
      <c r="BL160" s="4" t="str">
        <f t="shared" si="44"/>
        <v/>
      </c>
      <c r="BM160" s="4" t="str">
        <f>IF(CL160="○",COUNTIF($AN$17:CL160,"○"),"")</f>
        <v/>
      </c>
      <c r="BN160" s="4" t="str">
        <f>IF(CM160="○",COUNTIF($AO$17:CM160,"○"),"")</f>
        <v/>
      </c>
      <c r="BO160" s="4" t="str">
        <f>IF(CN160="○",COUNTIF($AP$17:CN160,"○"),"")</f>
        <v/>
      </c>
      <c r="BP160" s="4" t="str">
        <f>IF(DI160="○",COUNTIF($AU$17:DI160,"○"),"")</f>
        <v/>
      </c>
      <c r="BQ160" s="77"/>
      <c r="BR160" s="77"/>
      <c r="BS160" s="4"/>
      <c r="BT160" s="10"/>
      <c r="BU160" s="10"/>
      <c r="BV160" s="10"/>
      <c r="BW160" s="10"/>
      <c r="BX160" s="10"/>
      <c r="BY160" s="37"/>
      <c r="BZ160" s="10"/>
      <c r="CA160" s="10"/>
      <c r="CB160" s="10"/>
      <c r="CC160" s="10"/>
      <c r="CD160" s="10"/>
      <c r="CE160" s="10"/>
      <c r="CF160" s="10"/>
    </row>
    <row r="161" spans="1:84" ht="21.95" customHeight="1" thickTop="1" thickBot="1" x14ac:dyDescent="0.2">
      <c r="A161" s="4"/>
      <c r="B161" s="4"/>
      <c r="C161" s="4"/>
      <c r="D161" s="4"/>
      <c r="E161" s="45"/>
      <c r="F161" s="45"/>
      <c r="G161" s="45"/>
      <c r="H161" s="45"/>
      <c r="I161" s="77"/>
      <c r="J161" s="77"/>
      <c r="K161" s="4"/>
      <c r="L161" s="4"/>
      <c r="M161" s="4"/>
      <c r="N161" s="4"/>
      <c r="O161" s="46"/>
      <c r="P161" s="46"/>
      <c r="Q161" s="46"/>
      <c r="R161" s="46"/>
      <c r="S161" s="77"/>
      <c r="T161" s="77"/>
      <c r="U161" s="10"/>
      <c r="V161" s="100">
        <f t="shared" si="37"/>
        <v>25</v>
      </c>
      <c r="W161" s="120" t="str">
        <f>IF('申込一覧表（女子）'!$B$41=0,"",('申込一覧表（女子）'!$B$41))</f>
        <v/>
      </c>
      <c r="X161" s="101" t="str">
        <f t="shared" si="38"/>
        <v/>
      </c>
      <c r="Y161" s="102" t="str">
        <f t="shared" si="39"/>
        <v/>
      </c>
      <c r="Z161" s="102" t="str">
        <f t="shared" si="40"/>
        <v/>
      </c>
      <c r="AA161" s="103">
        <f t="shared" si="45"/>
        <v>0</v>
      </c>
      <c r="AB161" s="162" t="str">
        <f t="shared" si="41"/>
        <v/>
      </c>
      <c r="AC161" s="104" t="str">
        <f t="shared" si="42"/>
        <v/>
      </c>
      <c r="AD161" s="53"/>
      <c r="AE161" s="53"/>
      <c r="AF161" s="53"/>
      <c r="AG161" s="53"/>
      <c r="AH161" s="53"/>
      <c r="AI161" s="53"/>
      <c r="AJ161" s="166"/>
      <c r="AK161" s="53"/>
      <c r="AL161" s="166"/>
      <c r="AM161" s="53"/>
      <c r="AN161" s="8"/>
      <c r="AO161" s="8"/>
      <c r="AP161" s="8"/>
      <c r="AQ161" s="8"/>
      <c r="AR161" s="8"/>
      <c r="AS161" s="8"/>
      <c r="AT161" s="8"/>
      <c r="AU161" s="8"/>
      <c r="AV161" s="10"/>
      <c r="AW161" s="10"/>
      <c r="AX161" s="10"/>
      <c r="AY161" s="4" t="str">
        <f t="shared" si="43"/>
        <v/>
      </c>
      <c r="AZ161" s="4" t="str">
        <f t="shared" si="43"/>
        <v/>
      </c>
      <c r="BA161" s="4" t="str">
        <f t="shared" si="43"/>
        <v/>
      </c>
      <c r="BB161" s="4" t="str">
        <f t="shared" si="43"/>
        <v/>
      </c>
      <c r="BC161" s="4" t="str">
        <f>IF(CD161="○",COUNTIF($AN$17:CD161,"○"),"")</f>
        <v/>
      </c>
      <c r="BD161" s="4" t="str">
        <f>IF(CE161="○",COUNTIF($AO$17:CE161,"○"),"")</f>
        <v/>
      </c>
      <c r="BE161" s="4" t="str">
        <f>IF(CF161="○",COUNTIF($AP$17:CF161,"○"),"")</f>
        <v/>
      </c>
      <c r="BF161" s="4" t="str">
        <f>IF(CK161="○",COUNTIF($AU$17:CK161,"○"),"")</f>
        <v/>
      </c>
      <c r="BG161" s="77"/>
      <c r="BH161" s="77"/>
      <c r="BI161" s="4" t="str">
        <f t="shared" si="44"/>
        <v/>
      </c>
      <c r="BJ161" s="4" t="str">
        <f t="shared" si="44"/>
        <v/>
      </c>
      <c r="BK161" s="4" t="str">
        <f t="shared" si="44"/>
        <v/>
      </c>
      <c r="BL161" s="4" t="str">
        <f t="shared" si="44"/>
        <v/>
      </c>
      <c r="BM161" s="4" t="str">
        <f>IF(CL161="○",COUNTIF($AN$17:CL161,"○"),"")</f>
        <v/>
      </c>
      <c r="BN161" s="4" t="str">
        <f>IF(CM161="○",COUNTIF($AO$17:CM161,"○"),"")</f>
        <v/>
      </c>
      <c r="BO161" s="4" t="str">
        <f>IF(CN161="○",COUNTIF($AP$17:CN161,"○"),"")</f>
        <v/>
      </c>
      <c r="BP161" s="4" t="str">
        <f>IF(DI161="○",COUNTIF($AU$17:DI161,"○"),"")</f>
        <v/>
      </c>
      <c r="BQ161" s="77"/>
      <c r="BR161" s="77"/>
      <c r="BS161" s="4"/>
      <c r="BT161" s="10"/>
      <c r="BU161" s="10"/>
      <c r="BV161" s="10"/>
      <c r="BW161" s="10"/>
      <c r="BX161" s="10"/>
      <c r="BY161" s="18"/>
      <c r="BZ161" s="10"/>
      <c r="CA161" s="10"/>
      <c r="CB161" s="10"/>
      <c r="CC161" s="10"/>
      <c r="CD161" s="10"/>
      <c r="CE161" s="10"/>
      <c r="CF161" s="10"/>
    </row>
    <row r="162" spans="1:84" ht="21.95" customHeight="1" thickTop="1" thickBot="1" x14ac:dyDescent="0.2">
      <c r="A162" s="4"/>
      <c r="B162" s="4"/>
      <c r="C162" s="4"/>
      <c r="D162" s="4"/>
      <c r="E162" s="45"/>
      <c r="F162" s="45"/>
      <c r="G162" s="45"/>
      <c r="H162" s="45"/>
      <c r="I162" s="77"/>
      <c r="J162" s="77"/>
      <c r="K162" s="4"/>
      <c r="L162" s="4"/>
      <c r="M162" s="4"/>
      <c r="N162" s="4"/>
      <c r="O162" s="46"/>
      <c r="P162" s="46"/>
      <c r="Q162" s="46"/>
      <c r="R162" s="46"/>
      <c r="S162" s="77"/>
      <c r="T162" s="77"/>
      <c r="U162" s="10"/>
      <c r="V162" s="100">
        <f t="shared" si="37"/>
        <v>26</v>
      </c>
      <c r="W162" s="120" t="str">
        <f>IF('申込一覧表（女子）'!$B$42=0,"",('申込一覧表（女子）'!$B$42))</f>
        <v/>
      </c>
      <c r="X162" s="101" t="str">
        <f t="shared" si="38"/>
        <v/>
      </c>
      <c r="Y162" s="102" t="str">
        <f t="shared" si="39"/>
        <v/>
      </c>
      <c r="Z162" s="102" t="str">
        <f t="shared" si="40"/>
        <v/>
      </c>
      <c r="AA162" s="103">
        <f t="shared" si="45"/>
        <v>0</v>
      </c>
      <c r="AB162" s="162" t="str">
        <f t="shared" si="41"/>
        <v/>
      </c>
      <c r="AC162" s="104" t="str">
        <f t="shared" si="42"/>
        <v/>
      </c>
      <c r="AD162" s="53"/>
      <c r="AE162" s="53"/>
      <c r="AF162" s="53"/>
      <c r="AG162" s="53"/>
      <c r="AH162" s="53"/>
      <c r="AI162" s="53"/>
      <c r="AJ162" s="166"/>
      <c r="AK162" s="53"/>
      <c r="AL162" s="166"/>
      <c r="AM162" s="53"/>
      <c r="AN162" s="8"/>
      <c r="AO162" s="8"/>
      <c r="AP162" s="8"/>
      <c r="AQ162" s="8"/>
      <c r="AR162" s="8"/>
      <c r="AS162" s="8"/>
      <c r="AT162" s="8"/>
      <c r="AU162" s="8"/>
      <c r="AV162" s="10"/>
      <c r="AW162" s="10"/>
      <c r="AX162" s="10"/>
      <c r="AY162" s="4" t="str">
        <f t="shared" si="43"/>
        <v/>
      </c>
      <c r="AZ162" s="4" t="str">
        <f t="shared" si="43"/>
        <v/>
      </c>
      <c r="BA162" s="4" t="str">
        <f t="shared" si="43"/>
        <v/>
      </c>
      <c r="BB162" s="4" t="str">
        <f t="shared" si="43"/>
        <v/>
      </c>
      <c r="BC162" s="4" t="str">
        <f>IF(CD162="○",COUNTIF($AN$17:CD162,"○"),"")</f>
        <v/>
      </c>
      <c r="BD162" s="4" t="str">
        <f>IF(CE162="○",COUNTIF($AO$17:CE162,"○"),"")</f>
        <v/>
      </c>
      <c r="BE162" s="4" t="str">
        <f>IF(CF162="○",COUNTIF($AP$17:CF162,"○"),"")</f>
        <v/>
      </c>
      <c r="BF162" s="4" t="str">
        <f>IF(CK162="○",COUNTIF($AU$17:CK162,"○"),"")</f>
        <v/>
      </c>
      <c r="BG162" s="77"/>
      <c r="BH162" s="77"/>
      <c r="BI162" s="4" t="str">
        <f t="shared" si="44"/>
        <v/>
      </c>
      <c r="BJ162" s="4" t="str">
        <f t="shared" si="44"/>
        <v/>
      </c>
      <c r="BK162" s="4" t="str">
        <f t="shared" si="44"/>
        <v/>
      </c>
      <c r="BL162" s="4" t="str">
        <f t="shared" si="44"/>
        <v/>
      </c>
      <c r="BM162" s="4" t="str">
        <f>IF(CL162="○",COUNTIF($AN$17:CL162,"○"),"")</f>
        <v/>
      </c>
      <c r="BN162" s="4" t="str">
        <f>IF(CM162="○",COUNTIF($AO$17:CM162,"○"),"")</f>
        <v/>
      </c>
      <c r="BO162" s="4" t="str">
        <f>IF(CN162="○",COUNTIF($AP$17:CN162,"○"),"")</f>
        <v/>
      </c>
      <c r="BP162" s="4" t="str">
        <f>IF(DI162="○",COUNTIF($AU$17:DI162,"○"),"")</f>
        <v/>
      </c>
      <c r="BQ162" s="77"/>
      <c r="BR162" s="77"/>
      <c r="BS162" s="4"/>
      <c r="BT162" s="10"/>
      <c r="BU162" s="10"/>
      <c r="BV162" s="24"/>
      <c r="BW162" s="10"/>
      <c r="BX162" s="10"/>
      <c r="BY162" s="26"/>
      <c r="BZ162" s="4"/>
      <c r="CA162" s="4"/>
      <c r="CB162" s="10"/>
      <c r="CC162" s="10"/>
      <c r="CD162" s="10"/>
      <c r="CE162" s="24"/>
      <c r="CF162" s="10"/>
    </row>
    <row r="163" spans="1:84" ht="21.95" customHeight="1" thickTop="1" thickBot="1" x14ac:dyDescent="0.2">
      <c r="A163" s="4"/>
      <c r="B163" s="4"/>
      <c r="C163" s="4"/>
      <c r="D163" s="4"/>
      <c r="E163" s="45"/>
      <c r="F163" s="45"/>
      <c r="G163" s="45"/>
      <c r="H163" s="45"/>
      <c r="I163" s="77"/>
      <c r="J163" s="77"/>
      <c r="K163" s="4"/>
      <c r="L163" s="4"/>
      <c r="M163" s="4"/>
      <c r="N163" s="4"/>
      <c r="O163" s="46"/>
      <c r="P163" s="46"/>
      <c r="Q163" s="46"/>
      <c r="R163" s="46"/>
      <c r="S163" s="77"/>
      <c r="T163" s="77"/>
      <c r="U163" s="10"/>
      <c r="V163" s="100">
        <f t="shared" si="37"/>
        <v>27</v>
      </c>
      <c r="W163" s="120" t="str">
        <f>IF('申込一覧表（女子）'!$B$43=0,"",('申込一覧表（女子）'!$B$43))</f>
        <v/>
      </c>
      <c r="X163" s="101" t="str">
        <f t="shared" si="38"/>
        <v/>
      </c>
      <c r="Y163" s="102" t="str">
        <f t="shared" si="39"/>
        <v/>
      </c>
      <c r="Z163" s="102" t="str">
        <f t="shared" si="40"/>
        <v/>
      </c>
      <c r="AA163" s="103">
        <f t="shared" si="45"/>
        <v>0</v>
      </c>
      <c r="AB163" s="162" t="str">
        <f t="shared" si="41"/>
        <v/>
      </c>
      <c r="AC163" s="104" t="str">
        <f t="shared" si="42"/>
        <v/>
      </c>
      <c r="AD163" s="53"/>
      <c r="AE163" s="53"/>
      <c r="AF163" s="53"/>
      <c r="AG163" s="53"/>
      <c r="AH163" s="53"/>
      <c r="AI163" s="53"/>
      <c r="AJ163" s="166"/>
      <c r="AK163" s="53"/>
      <c r="AL163" s="166"/>
      <c r="AM163" s="53"/>
      <c r="AN163" s="8"/>
      <c r="AO163" s="8"/>
      <c r="AP163" s="8"/>
      <c r="AQ163" s="8"/>
      <c r="AR163" s="8"/>
      <c r="AS163" s="8"/>
      <c r="AT163" s="8"/>
      <c r="AU163" s="8"/>
      <c r="AV163" s="10"/>
      <c r="AW163" s="10"/>
      <c r="AX163" s="10"/>
      <c r="AY163" s="4" t="str">
        <f t="shared" si="43"/>
        <v/>
      </c>
      <c r="AZ163" s="4" t="str">
        <f t="shared" si="43"/>
        <v/>
      </c>
      <c r="BA163" s="4" t="str">
        <f t="shared" si="43"/>
        <v/>
      </c>
      <c r="BB163" s="4" t="str">
        <f t="shared" si="43"/>
        <v/>
      </c>
      <c r="BC163" s="4" t="str">
        <f>IF(CD163="○",COUNTIF($AN$17:CD163,"○"),"")</f>
        <v/>
      </c>
      <c r="BD163" s="4" t="str">
        <f>IF(CE163="○",COUNTIF($AO$17:CE163,"○"),"")</f>
        <v/>
      </c>
      <c r="BE163" s="4" t="str">
        <f>IF(CF163="○",COUNTIF($AP$17:CF163,"○"),"")</f>
        <v/>
      </c>
      <c r="BF163" s="4" t="str">
        <f>IF(CK163="○",COUNTIF($AU$17:CK163,"○"),"")</f>
        <v/>
      </c>
      <c r="BG163" s="77"/>
      <c r="BH163" s="77"/>
      <c r="BI163" s="4" t="str">
        <f t="shared" si="44"/>
        <v/>
      </c>
      <c r="BJ163" s="4" t="str">
        <f t="shared" si="44"/>
        <v/>
      </c>
      <c r="BK163" s="4" t="str">
        <f t="shared" si="44"/>
        <v/>
      </c>
      <c r="BL163" s="4" t="str">
        <f t="shared" si="44"/>
        <v/>
      </c>
      <c r="BM163" s="4" t="str">
        <f>IF(CL163="○",COUNTIF($AN$17:CL163,"○"),"")</f>
        <v/>
      </c>
      <c r="BN163" s="4" t="str">
        <f>IF(CM163="○",COUNTIF($AO$17:CM163,"○"),"")</f>
        <v/>
      </c>
      <c r="BO163" s="4" t="str">
        <f>IF(CN163="○",COUNTIF($AP$17:CN163,"○"),"")</f>
        <v/>
      </c>
      <c r="BP163" s="4" t="str">
        <f>IF(DI163="○",COUNTIF($AU$17:DI163,"○"),"")</f>
        <v/>
      </c>
      <c r="BQ163" s="77"/>
      <c r="BR163" s="77"/>
      <c r="BS163" s="4"/>
      <c r="BT163" s="10"/>
      <c r="BU163" s="10"/>
      <c r="BV163" s="10"/>
      <c r="BW163" s="10"/>
      <c r="BX163" s="10"/>
      <c r="BY163" s="26"/>
      <c r="BZ163" s="4"/>
      <c r="CA163" s="4"/>
      <c r="CB163" s="10"/>
      <c r="CC163" s="10"/>
      <c r="CD163" s="10"/>
      <c r="CE163" s="10"/>
      <c r="CF163" s="10"/>
    </row>
    <row r="164" spans="1:84" ht="21.95" customHeight="1" thickTop="1" thickBot="1" x14ac:dyDescent="0.2">
      <c r="A164" s="4"/>
      <c r="B164" s="4"/>
      <c r="C164" s="4"/>
      <c r="D164" s="4"/>
      <c r="E164" s="45"/>
      <c r="F164" s="45"/>
      <c r="G164" s="45"/>
      <c r="H164" s="45"/>
      <c r="I164" s="77"/>
      <c r="J164" s="77"/>
      <c r="K164" s="4"/>
      <c r="L164" s="4"/>
      <c r="M164" s="4"/>
      <c r="N164" s="4"/>
      <c r="O164" s="46"/>
      <c r="P164" s="46"/>
      <c r="Q164" s="46"/>
      <c r="R164" s="46"/>
      <c r="S164" s="77"/>
      <c r="T164" s="77"/>
      <c r="U164" s="10"/>
      <c r="V164" s="100">
        <f t="shared" si="37"/>
        <v>28</v>
      </c>
      <c r="W164" s="120" t="str">
        <f>IF('申込一覧表（女子）'!$B$44=0,"",('申込一覧表（女子）'!$B$44))</f>
        <v/>
      </c>
      <c r="X164" s="101" t="str">
        <f t="shared" si="38"/>
        <v/>
      </c>
      <c r="Y164" s="102" t="str">
        <f t="shared" si="39"/>
        <v/>
      </c>
      <c r="Z164" s="102" t="str">
        <f t="shared" si="40"/>
        <v/>
      </c>
      <c r="AA164" s="103">
        <f t="shared" si="45"/>
        <v>0</v>
      </c>
      <c r="AB164" s="162" t="str">
        <f t="shared" si="41"/>
        <v/>
      </c>
      <c r="AC164" s="104" t="str">
        <f t="shared" si="42"/>
        <v/>
      </c>
      <c r="AD164" s="53"/>
      <c r="AE164" s="53"/>
      <c r="AF164" s="53"/>
      <c r="AG164" s="53"/>
      <c r="AH164" s="53"/>
      <c r="AI164" s="53"/>
      <c r="AJ164" s="166"/>
      <c r="AK164" s="53"/>
      <c r="AL164" s="166"/>
      <c r="AM164" s="53"/>
      <c r="AN164" s="8"/>
      <c r="AO164" s="8"/>
      <c r="AP164" s="8"/>
      <c r="AQ164" s="8"/>
      <c r="AR164" s="8"/>
      <c r="AS164" s="8"/>
      <c r="AT164" s="8"/>
      <c r="AU164" s="8"/>
      <c r="AV164" s="10"/>
      <c r="AW164" s="10"/>
      <c r="AX164" s="10"/>
      <c r="AY164" s="4" t="str">
        <f t="shared" si="43"/>
        <v/>
      </c>
      <c r="AZ164" s="4" t="str">
        <f t="shared" si="43"/>
        <v/>
      </c>
      <c r="BA164" s="4" t="str">
        <f t="shared" si="43"/>
        <v/>
      </c>
      <c r="BB164" s="4" t="str">
        <f t="shared" si="43"/>
        <v/>
      </c>
      <c r="BC164" s="4" t="str">
        <f>IF(CD164="○",COUNTIF($AN$17:CD164,"○"),"")</f>
        <v/>
      </c>
      <c r="BD164" s="4" t="str">
        <f>IF(CE164="○",COUNTIF($AO$17:CE164,"○"),"")</f>
        <v/>
      </c>
      <c r="BE164" s="4" t="str">
        <f>IF(CF164="○",COUNTIF($AP$17:CF164,"○"),"")</f>
        <v/>
      </c>
      <c r="BF164" s="4" t="str">
        <f>IF(CK164="○",COUNTIF($AU$17:CK164,"○"),"")</f>
        <v/>
      </c>
      <c r="BG164" s="77"/>
      <c r="BH164" s="77"/>
      <c r="BI164" s="4" t="str">
        <f t="shared" si="44"/>
        <v/>
      </c>
      <c r="BJ164" s="4" t="str">
        <f t="shared" si="44"/>
        <v/>
      </c>
      <c r="BK164" s="4" t="str">
        <f t="shared" si="44"/>
        <v/>
      </c>
      <c r="BL164" s="4" t="str">
        <f t="shared" si="44"/>
        <v/>
      </c>
      <c r="BM164" s="4" t="str">
        <f>IF(CL164="○",COUNTIF($AN$17:CL164,"○"),"")</f>
        <v/>
      </c>
      <c r="BN164" s="4" t="str">
        <f>IF(CM164="○",COUNTIF($AO$17:CM164,"○"),"")</f>
        <v/>
      </c>
      <c r="BO164" s="4" t="str">
        <f>IF(CN164="○",COUNTIF($AP$17:CN164,"○"),"")</f>
        <v/>
      </c>
      <c r="BP164" s="4" t="str">
        <f>IF(DI164="○",COUNTIF($AU$17:DI164,"○"),"")</f>
        <v/>
      </c>
      <c r="BQ164" s="77"/>
      <c r="BR164" s="77"/>
      <c r="BS164" s="4"/>
      <c r="BT164" s="10"/>
      <c r="BU164" s="10"/>
      <c r="BV164" s="10"/>
      <c r="BW164" s="10"/>
      <c r="BX164" s="10"/>
      <c r="BY164" s="26"/>
      <c r="BZ164" s="4"/>
      <c r="CA164" s="4"/>
      <c r="CB164" s="10"/>
      <c r="CC164" s="10"/>
      <c r="CD164" s="10"/>
      <c r="CE164" s="10"/>
      <c r="CF164" s="10"/>
    </row>
    <row r="165" spans="1:84" ht="21.95" customHeight="1" thickTop="1" thickBot="1" x14ac:dyDescent="0.2">
      <c r="A165" s="4"/>
      <c r="B165" s="4"/>
      <c r="C165" s="4"/>
      <c r="D165" s="4"/>
      <c r="E165" s="45"/>
      <c r="F165" s="45"/>
      <c r="G165" s="45"/>
      <c r="H165" s="45"/>
      <c r="I165" s="77"/>
      <c r="J165" s="77"/>
      <c r="K165" s="4"/>
      <c r="L165" s="4"/>
      <c r="M165" s="4"/>
      <c r="N165" s="4"/>
      <c r="O165" s="46"/>
      <c r="P165" s="46"/>
      <c r="Q165" s="46"/>
      <c r="R165" s="46"/>
      <c r="S165" s="77"/>
      <c r="T165" s="77"/>
      <c r="U165" s="10"/>
      <c r="V165" s="100">
        <f t="shared" si="37"/>
        <v>29</v>
      </c>
      <c r="W165" s="120" t="str">
        <f>IF('申込一覧表（女子）'!$B$45=0,"",('申込一覧表（女子）'!$B$45))</f>
        <v/>
      </c>
      <c r="X165" s="101" t="str">
        <f t="shared" si="38"/>
        <v/>
      </c>
      <c r="Y165" s="102" t="str">
        <f t="shared" si="39"/>
        <v/>
      </c>
      <c r="Z165" s="102" t="str">
        <f t="shared" si="40"/>
        <v/>
      </c>
      <c r="AA165" s="103">
        <f t="shared" si="45"/>
        <v>0</v>
      </c>
      <c r="AB165" s="162" t="str">
        <f t="shared" si="41"/>
        <v/>
      </c>
      <c r="AC165" s="104" t="str">
        <f t="shared" si="42"/>
        <v/>
      </c>
      <c r="AD165" s="53"/>
      <c r="AE165" s="53"/>
      <c r="AF165" s="53"/>
      <c r="AG165" s="53"/>
      <c r="AH165" s="53"/>
      <c r="AI165" s="53"/>
      <c r="AJ165" s="166"/>
      <c r="AK165" s="53"/>
      <c r="AL165" s="166"/>
      <c r="AM165" s="53"/>
      <c r="AN165" s="8"/>
      <c r="AO165" s="8"/>
      <c r="AP165" s="8"/>
      <c r="AQ165" s="8"/>
      <c r="AR165" s="8"/>
      <c r="AS165" s="8"/>
      <c r="AT165" s="8"/>
      <c r="AU165" s="8"/>
      <c r="AV165" s="10"/>
      <c r="AW165" s="10"/>
      <c r="AX165" s="10"/>
      <c r="AY165" s="4" t="str">
        <f t="shared" si="43"/>
        <v/>
      </c>
      <c r="AZ165" s="4" t="str">
        <f t="shared" si="43"/>
        <v/>
      </c>
      <c r="BA165" s="4" t="str">
        <f t="shared" si="43"/>
        <v/>
      </c>
      <c r="BB165" s="4" t="str">
        <f t="shared" si="43"/>
        <v/>
      </c>
      <c r="BC165" s="4" t="str">
        <f>IF(CD165="○",COUNTIF($AN$17:CD165,"○"),"")</f>
        <v/>
      </c>
      <c r="BD165" s="4" t="str">
        <f>IF(CE165="○",COUNTIF($AO$17:CE165,"○"),"")</f>
        <v/>
      </c>
      <c r="BE165" s="4" t="str">
        <f>IF(CF165="○",COUNTIF($AP$17:CF165,"○"),"")</f>
        <v/>
      </c>
      <c r="BF165" s="4" t="str">
        <f>IF(CK165="○",COUNTIF($AU$17:CK165,"○"),"")</f>
        <v/>
      </c>
      <c r="BG165" s="77"/>
      <c r="BH165" s="77"/>
      <c r="BI165" s="4" t="str">
        <f t="shared" si="44"/>
        <v/>
      </c>
      <c r="BJ165" s="4" t="str">
        <f t="shared" si="44"/>
        <v/>
      </c>
      <c r="BK165" s="4" t="str">
        <f t="shared" si="44"/>
        <v/>
      </c>
      <c r="BL165" s="4" t="str">
        <f t="shared" si="44"/>
        <v/>
      </c>
      <c r="BM165" s="4" t="str">
        <f>IF(CL165="○",COUNTIF($AN$17:CL165,"○"),"")</f>
        <v/>
      </c>
      <c r="BN165" s="4" t="str">
        <f>IF(CM165="○",COUNTIF($AO$17:CM165,"○"),"")</f>
        <v/>
      </c>
      <c r="BO165" s="4" t="str">
        <f>IF(CN165="○",COUNTIF($AP$17:CN165,"○"),"")</f>
        <v/>
      </c>
      <c r="BP165" s="4" t="str">
        <f>IF(DI165="○",COUNTIF($AU$17:DI165,"○"),"")</f>
        <v/>
      </c>
      <c r="BQ165" s="77"/>
      <c r="BR165" s="77"/>
      <c r="BS165" s="4"/>
      <c r="BT165" s="10"/>
      <c r="BU165" s="10"/>
      <c r="BV165" s="10"/>
      <c r="BW165" s="10"/>
      <c r="BX165" s="10"/>
      <c r="BY165" s="26"/>
      <c r="BZ165" s="4"/>
      <c r="CA165" s="4"/>
      <c r="CB165" s="10"/>
      <c r="CC165" s="10"/>
      <c r="CD165" s="10"/>
      <c r="CE165" s="10"/>
      <c r="CF165" s="10"/>
    </row>
    <row r="166" spans="1:84" ht="21.95" customHeight="1" thickTop="1" thickBot="1" x14ac:dyDescent="0.2">
      <c r="A166" s="4"/>
      <c r="B166" s="4"/>
      <c r="C166" s="4"/>
      <c r="D166" s="4"/>
      <c r="E166" s="45"/>
      <c r="F166" s="45"/>
      <c r="G166" s="45"/>
      <c r="H166" s="45"/>
      <c r="I166" s="77"/>
      <c r="J166" s="77"/>
      <c r="K166" s="4"/>
      <c r="L166" s="4"/>
      <c r="M166" s="4"/>
      <c r="N166" s="4"/>
      <c r="O166" s="46"/>
      <c r="P166" s="46"/>
      <c r="Q166" s="46"/>
      <c r="R166" s="46"/>
      <c r="S166" s="77"/>
      <c r="T166" s="77"/>
      <c r="U166" s="10"/>
      <c r="V166" s="100">
        <f t="shared" si="37"/>
        <v>30</v>
      </c>
      <c r="W166" s="120" t="str">
        <f>IF('申込一覧表（女子）'!$B$46=0,"",('申込一覧表（女子）'!$B$46))</f>
        <v/>
      </c>
      <c r="X166" s="101" t="str">
        <f t="shared" si="38"/>
        <v/>
      </c>
      <c r="Y166" s="102" t="str">
        <f t="shared" si="39"/>
        <v/>
      </c>
      <c r="Z166" s="102" t="str">
        <f t="shared" si="40"/>
        <v/>
      </c>
      <c r="AA166" s="103">
        <f t="shared" si="45"/>
        <v>0</v>
      </c>
      <c r="AB166" s="162" t="str">
        <f t="shared" si="41"/>
        <v/>
      </c>
      <c r="AC166" s="104" t="str">
        <f t="shared" si="42"/>
        <v/>
      </c>
      <c r="AD166" s="53"/>
      <c r="AE166" s="53"/>
      <c r="AF166" s="53"/>
      <c r="AG166" s="53"/>
      <c r="AH166" s="53"/>
      <c r="AI166" s="53"/>
      <c r="AJ166" s="166"/>
      <c r="AK166" s="53"/>
      <c r="AL166" s="166"/>
      <c r="AM166" s="53"/>
      <c r="AN166" s="8"/>
      <c r="AO166" s="8"/>
      <c r="AP166" s="8"/>
      <c r="AQ166" s="8"/>
      <c r="AR166" s="8"/>
      <c r="AS166" s="8"/>
      <c r="AT166" s="8"/>
      <c r="AU166" s="8"/>
      <c r="AV166" s="10"/>
      <c r="AW166" s="10"/>
      <c r="AX166" s="10"/>
      <c r="AY166" s="4" t="str">
        <f t="shared" si="43"/>
        <v/>
      </c>
      <c r="AZ166" s="4" t="str">
        <f t="shared" si="43"/>
        <v/>
      </c>
      <c r="BA166" s="4" t="str">
        <f t="shared" si="43"/>
        <v/>
      </c>
      <c r="BB166" s="4" t="str">
        <f t="shared" si="43"/>
        <v/>
      </c>
      <c r="BC166" s="4" t="str">
        <f>IF(CD166="○",COUNTIF($AN$17:CD166,"○"),"")</f>
        <v/>
      </c>
      <c r="BD166" s="4" t="str">
        <f>IF(CE166="○",COUNTIF($AO$17:CE166,"○"),"")</f>
        <v/>
      </c>
      <c r="BE166" s="4" t="str">
        <f>IF(CF166="○",COUNTIF($AP$17:CF166,"○"),"")</f>
        <v/>
      </c>
      <c r="BF166" s="4" t="str">
        <f>IF(CK166="○",COUNTIF($AU$17:CK166,"○"),"")</f>
        <v/>
      </c>
      <c r="BG166" s="77"/>
      <c r="BH166" s="77"/>
      <c r="BI166" s="4" t="str">
        <f t="shared" si="44"/>
        <v/>
      </c>
      <c r="BJ166" s="4" t="str">
        <f t="shared" si="44"/>
        <v/>
      </c>
      <c r="BK166" s="4" t="str">
        <f t="shared" si="44"/>
        <v/>
      </c>
      <c r="BL166" s="4" t="str">
        <f t="shared" si="44"/>
        <v/>
      </c>
      <c r="BM166" s="4" t="str">
        <f>IF(CL166="○",COUNTIF($AN$17:CL166,"○"),"")</f>
        <v/>
      </c>
      <c r="BN166" s="4" t="str">
        <f>IF(CM166="○",COUNTIF($AO$17:CM166,"○"),"")</f>
        <v/>
      </c>
      <c r="BO166" s="4" t="str">
        <f>IF(CN166="○",COUNTIF($AP$17:CN166,"○"),"")</f>
        <v/>
      </c>
      <c r="BP166" s="4" t="str">
        <f>IF(DI166="○",COUNTIF($AU$17:DI166,"○"),"")</f>
        <v/>
      </c>
      <c r="BQ166" s="77"/>
      <c r="BR166" s="77"/>
      <c r="BS166" s="4"/>
      <c r="BT166" s="10"/>
      <c r="BU166" s="10"/>
      <c r="BV166" s="24"/>
      <c r="BW166" s="10"/>
      <c r="BX166" s="10"/>
      <c r="BY166" s="26"/>
      <c r="BZ166" s="4"/>
      <c r="CA166" s="4"/>
      <c r="CB166" s="10"/>
      <c r="CC166" s="10"/>
      <c r="CD166" s="10"/>
      <c r="CE166" s="24"/>
      <c r="CF166" s="10"/>
    </row>
    <row r="167" spans="1:84" ht="21.95" customHeight="1" thickTop="1" thickBot="1" x14ac:dyDescent="0.2">
      <c r="A167" s="4"/>
      <c r="B167" s="4"/>
      <c r="C167" s="4"/>
      <c r="D167" s="4"/>
      <c r="E167" s="45"/>
      <c r="F167" s="45"/>
      <c r="G167" s="45"/>
      <c r="H167" s="45"/>
      <c r="I167" s="77"/>
      <c r="J167" s="77"/>
      <c r="K167" s="4"/>
      <c r="L167" s="4"/>
      <c r="M167" s="4"/>
      <c r="N167" s="4"/>
      <c r="O167" s="46"/>
      <c r="P167" s="46"/>
      <c r="Q167" s="46"/>
      <c r="R167" s="46"/>
      <c r="S167" s="77"/>
      <c r="T167" s="77"/>
      <c r="U167" s="10"/>
      <c r="V167" s="100">
        <f t="shared" si="37"/>
        <v>31</v>
      </c>
      <c r="W167" s="120" t="str">
        <f>IF('申込一覧表（女子）'!$B$47=0,"",('申込一覧表（女子）'!$B$47))</f>
        <v/>
      </c>
      <c r="X167" s="101" t="str">
        <f t="shared" si="38"/>
        <v/>
      </c>
      <c r="Y167" s="102" t="str">
        <f t="shared" si="39"/>
        <v/>
      </c>
      <c r="Z167" s="102" t="str">
        <f t="shared" si="40"/>
        <v/>
      </c>
      <c r="AA167" s="103">
        <f t="shared" si="45"/>
        <v>0</v>
      </c>
      <c r="AB167" s="162" t="str">
        <f t="shared" si="41"/>
        <v/>
      </c>
      <c r="AC167" s="104" t="str">
        <f t="shared" si="42"/>
        <v/>
      </c>
      <c r="AD167" s="53"/>
      <c r="AE167" s="53"/>
      <c r="AF167" s="53"/>
      <c r="AG167" s="53"/>
      <c r="AH167" s="53"/>
      <c r="AI167" s="53"/>
      <c r="AJ167" s="166"/>
      <c r="AK167" s="53"/>
      <c r="AL167" s="166"/>
      <c r="AM167" s="53"/>
      <c r="AN167" s="8"/>
      <c r="AO167" s="8"/>
      <c r="AP167" s="8"/>
      <c r="AQ167" s="8"/>
      <c r="AR167" s="8"/>
      <c r="AS167" s="8"/>
      <c r="AT167" s="8"/>
      <c r="AU167" s="8"/>
      <c r="AV167" s="10"/>
      <c r="AW167" s="10"/>
      <c r="AX167" s="10"/>
      <c r="AY167" s="4" t="str">
        <f t="shared" si="43"/>
        <v/>
      </c>
      <c r="AZ167" s="4" t="str">
        <f t="shared" si="43"/>
        <v/>
      </c>
      <c r="BA167" s="4" t="str">
        <f t="shared" si="43"/>
        <v/>
      </c>
      <c r="BB167" s="4" t="str">
        <f t="shared" si="43"/>
        <v/>
      </c>
      <c r="BC167" s="4" t="str">
        <f>IF(CD167="○",COUNTIF($AN$17:CD167,"○"),"")</f>
        <v/>
      </c>
      <c r="BD167" s="4" t="str">
        <f>IF(CE167="○",COUNTIF($AO$17:CE167,"○"),"")</f>
        <v/>
      </c>
      <c r="BE167" s="4" t="str">
        <f>IF(CF167="○",COUNTIF($AP$17:CF167,"○"),"")</f>
        <v/>
      </c>
      <c r="BF167" s="4" t="str">
        <f>IF(CK167="○",COUNTIF($AU$17:CK167,"○"),"")</f>
        <v/>
      </c>
      <c r="BG167" s="77"/>
      <c r="BH167" s="77"/>
      <c r="BI167" s="4" t="str">
        <f t="shared" si="44"/>
        <v/>
      </c>
      <c r="BJ167" s="4" t="str">
        <f t="shared" si="44"/>
        <v/>
      </c>
      <c r="BK167" s="4" t="str">
        <f t="shared" si="44"/>
        <v/>
      </c>
      <c r="BL167" s="4" t="str">
        <f t="shared" si="44"/>
        <v/>
      </c>
      <c r="BM167" s="4" t="str">
        <f>IF(CL167="○",COUNTIF($AN$17:CL167,"○"),"")</f>
        <v/>
      </c>
      <c r="BN167" s="4" t="str">
        <f>IF(CM167="○",COUNTIF($AO$17:CM167,"○"),"")</f>
        <v/>
      </c>
      <c r="BO167" s="4" t="str">
        <f>IF(CN167="○",COUNTIF($AP$17:CN167,"○"),"")</f>
        <v/>
      </c>
      <c r="BP167" s="4" t="str">
        <f>IF(DI167="○",COUNTIF($AU$17:DI167,"○"),"")</f>
        <v/>
      </c>
      <c r="BQ167" s="77"/>
      <c r="BR167" s="77"/>
      <c r="BS167" s="4"/>
      <c r="BT167" s="10"/>
      <c r="BU167" s="10"/>
      <c r="BV167" s="10"/>
      <c r="BW167" s="10"/>
      <c r="BX167" s="10"/>
      <c r="BY167" s="26"/>
      <c r="BZ167" s="4"/>
      <c r="CA167" s="4"/>
      <c r="CB167" s="10"/>
      <c r="CC167" s="10"/>
      <c r="CD167" s="10"/>
      <c r="CE167" s="10"/>
      <c r="CF167" s="10"/>
    </row>
    <row r="168" spans="1:84" ht="21.95" customHeight="1" thickTop="1" thickBot="1" x14ac:dyDescent="0.2">
      <c r="A168" s="4"/>
      <c r="B168" s="4"/>
      <c r="C168" s="4"/>
      <c r="D168" s="4"/>
      <c r="E168" s="45"/>
      <c r="F168" s="45"/>
      <c r="G168" s="45"/>
      <c r="H168" s="45"/>
      <c r="I168" s="77"/>
      <c r="J168" s="77"/>
      <c r="K168" s="4"/>
      <c r="L168" s="4"/>
      <c r="M168" s="4"/>
      <c r="N168" s="4"/>
      <c r="O168" s="46"/>
      <c r="P168" s="46"/>
      <c r="Q168" s="46"/>
      <c r="R168" s="46"/>
      <c r="S168" s="77"/>
      <c r="T168" s="77"/>
      <c r="U168" s="10"/>
      <c r="V168" s="100">
        <f t="shared" si="37"/>
        <v>32</v>
      </c>
      <c r="W168" s="120" t="str">
        <f>IF('申込一覧表（女子）'!$B$48=0,"",('申込一覧表（女子）'!$B$48))</f>
        <v/>
      </c>
      <c r="X168" s="101" t="str">
        <f t="shared" si="38"/>
        <v/>
      </c>
      <c r="Y168" s="102" t="str">
        <f t="shared" si="39"/>
        <v/>
      </c>
      <c r="Z168" s="102" t="str">
        <f t="shared" si="40"/>
        <v/>
      </c>
      <c r="AA168" s="103">
        <f t="shared" si="45"/>
        <v>0</v>
      </c>
      <c r="AB168" s="162" t="str">
        <f t="shared" si="41"/>
        <v/>
      </c>
      <c r="AC168" s="104" t="str">
        <f t="shared" si="42"/>
        <v/>
      </c>
      <c r="AD168" s="53"/>
      <c r="AE168" s="53"/>
      <c r="AF168" s="53"/>
      <c r="AG168" s="53"/>
      <c r="AH168" s="53"/>
      <c r="AI168" s="53"/>
      <c r="AJ168" s="166"/>
      <c r="AK168" s="53"/>
      <c r="AL168" s="166"/>
      <c r="AM168" s="53"/>
      <c r="AN168" s="8"/>
      <c r="AO168" s="8"/>
      <c r="AP168" s="8"/>
      <c r="AQ168" s="8"/>
      <c r="AR168" s="8"/>
      <c r="AS168" s="8"/>
      <c r="AT168" s="8"/>
      <c r="AU168" s="8"/>
      <c r="AV168" s="10"/>
      <c r="AW168" s="10"/>
      <c r="AX168" s="10"/>
      <c r="AY168" s="4" t="str">
        <f t="shared" si="43"/>
        <v/>
      </c>
      <c r="AZ168" s="4" t="str">
        <f t="shared" si="43"/>
        <v/>
      </c>
      <c r="BA168" s="4" t="str">
        <f t="shared" si="43"/>
        <v/>
      </c>
      <c r="BB168" s="4" t="str">
        <f t="shared" si="43"/>
        <v/>
      </c>
      <c r="BC168" s="4" t="str">
        <f>IF(CD168="○",COUNTIF($AN$17:CD168,"○"),"")</f>
        <v/>
      </c>
      <c r="BD168" s="4" t="str">
        <f>IF(CE168="○",COUNTIF($AO$17:CE168,"○"),"")</f>
        <v/>
      </c>
      <c r="BE168" s="4" t="str">
        <f>IF(CF168="○",COUNTIF($AP$17:CF168,"○"),"")</f>
        <v/>
      </c>
      <c r="BF168" s="4" t="str">
        <f>IF(CK168="○",COUNTIF($AU$17:CK168,"○"),"")</f>
        <v/>
      </c>
      <c r="BG168" s="77"/>
      <c r="BH168" s="77"/>
      <c r="BI168" s="4" t="str">
        <f t="shared" si="44"/>
        <v/>
      </c>
      <c r="BJ168" s="4" t="str">
        <f t="shared" si="44"/>
        <v/>
      </c>
      <c r="BK168" s="4" t="str">
        <f t="shared" si="44"/>
        <v/>
      </c>
      <c r="BL168" s="4" t="str">
        <f t="shared" si="44"/>
        <v/>
      </c>
      <c r="BM168" s="4" t="str">
        <f>IF(CL168="○",COUNTIF($AN$17:CL168,"○"),"")</f>
        <v/>
      </c>
      <c r="BN168" s="4" t="str">
        <f>IF(CM168="○",COUNTIF($AO$17:CM168,"○"),"")</f>
        <v/>
      </c>
      <c r="BO168" s="4" t="str">
        <f>IF(CN168="○",COUNTIF($AP$17:CN168,"○"),"")</f>
        <v/>
      </c>
      <c r="BP168" s="4" t="str">
        <f>IF(DI168="○",COUNTIF($AU$17:DI168,"○"),"")</f>
        <v/>
      </c>
      <c r="BQ168" s="77"/>
      <c r="BR168" s="77"/>
      <c r="BS168" s="4"/>
      <c r="BT168" s="10"/>
      <c r="BU168" s="10"/>
      <c r="BV168" s="10"/>
      <c r="BW168" s="10"/>
      <c r="BX168" s="10"/>
      <c r="BY168" s="26"/>
      <c r="BZ168" s="4"/>
      <c r="CA168" s="4"/>
      <c r="CB168" s="10"/>
      <c r="CC168" s="10"/>
      <c r="CD168" s="10"/>
      <c r="CE168" s="10"/>
      <c r="CF168" s="10"/>
    </row>
    <row r="169" spans="1:84" ht="21.95" customHeight="1" thickTop="1" thickBot="1" x14ac:dyDescent="0.2">
      <c r="A169" s="4"/>
      <c r="B169" s="4"/>
      <c r="C169" s="4"/>
      <c r="D169" s="4"/>
      <c r="E169" s="45"/>
      <c r="F169" s="45"/>
      <c r="G169" s="45"/>
      <c r="H169" s="45"/>
      <c r="I169" s="77"/>
      <c r="J169" s="77"/>
      <c r="K169" s="4"/>
      <c r="L169" s="4"/>
      <c r="M169" s="4"/>
      <c r="N169" s="4"/>
      <c r="O169" s="46"/>
      <c r="P169" s="46"/>
      <c r="Q169" s="46"/>
      <c r="R169" s="46"/>
      <c r="S169" s="77"/>
      <c r="T169" s="77"/>
      <c r="U169" s="10"/>
      <c r="V169" s="100">
        <f t="shared" si="37"/>
        <v>33</v>
      </c>
      <c r="W169" s="120" t="str">
        <f>IF('申込一覧表（女子）'!$B$49=0,"",('申込一覧表（女子）'!$B$49))</f>
        <v/>
      </c>
      <c r="X169" s="101" t="str">
        <f t="shared" si="38"/>
        <v/>
      </c>
      <c r="Y169" s="102" t="str">
        <f t="shared" si="39"/>
        <v/>
      </c>
      <c r="Z169" s="102" t="str">
        <f t="shared" si="40"/>
        <v/>
      </c>
      <c r="AA169" s="103">
        <f t="shared" si="45"/>
        <v>0</v>
      </c>
      <c r="AB169" s="162" t="str">
        <f t="shared" si="41"/>
        <v/>
      </c>
      <c r="AC169" s="104" t="str">
        <f t="shared" si="42"/>
        <v/>
      </c>
      <c r="AD169" s="53"/>
      <c r="AE169" s="53"/>
      <c r="AF169" s="53"/>
      <c r="AG169" s="53"/>
      <c r="AH169" s="53"/>
      <c r="AI169" s="53"/>
      <c r="AJ169" s="166"/>
      <c r="AK169" s="53"/>
      <c r="AL169" s="166"/>
      <c r="AM169" s="53"/>
      <c r="AN169" s="8"/>
      <c r="AO169" s="8"/>
      <c r="AP169" s="8"/>
      <c r="AQ169" s="8"/>
      <c r="AR169" s="8"/>
      <c r="AS169" s="8"/>
      <c r="AT169" s="8"/>
      <c r="AU169" s="8"/>
      <c r="AV169" s="10"/>
      <c r="AW169" s="10"/>
      <c r="AX169" s="10"/>
      <c r="AY169" s="4" t="str">
        <f t="shared" si="43"/>
        <v/>
      </c>
      <c r="AZ169" s="4" t="str">
        <f t="shared" si="43"/>
        <v/>
      </c>
      <c r="BA169" s="4" t="str">
        <f t="shared" si="43"/>
        <v/>
      </c>
      <c r="BB169" s="4" t="str">
        <f t="shared" si="43"/>
        <v/>
      </c>
      <c r="BC169" s="4" t="str">
        <f>IF(CD169="○",COUNTIF($AN$17:CD169,"○"),"")</f>
        <v/>
      </c>
      <c r="BD169" s="4" t="str">
        <f>IF(CE169="○",COUNTIF($AO$17:CE169,"○"),"")</f>
        <v/>
      </c>
      <c r="BE169" s="4" t="str">
        <f>IF(CF169="○",COUNTIF($AP$17:CF169,"○"),"")</f>
        <v/>
      </c>
      <c r="BF169" s="4" t="str">
        <f>IF(CK169="○",COUNTIF($AU$17:CK169,"○"),"")</f>
        <v/>
      </c>
      <c r="BG169" s="77"/>
      <c r="BH169" s="77"/>
      <c r="BI169" s="4" t="str">
        <f t="shared" si="44"/>
        <v/>
      </c>
      <c r="BJ169" s="4" t="str">
        <f t="shared" si="44"/>
        <v/>
      </c>
      <c r="BK169" s="4" t="str">
        <f t="shared" si="44"/>
        <v/>
      </c>
      <c r="BL169" s="4" t="str">
        <f t="shared" si="44"/>
        <v/>
      </c>
      <c r="BM169" s="4" t="str">
        <f>IF(CL169="○",COUNTIF($AN$17:CL169,"○"),"")</f>
        <v/>
      </c>
      <c r="BN169" s="4" t="str">
        <f>IF(CM169="○",COUNTIF($AO$17:CM169,"○"),"")</f>
        <v/>
      </c>
      <c r="BO169" s="4" t="str">
        <f>IF(CN169="○",COUNTIF($AP$17:CN169,"○"),"")</f>
        <v/>
      </c>
      <c r="BP169" s="4" t="str">
        <f>IF(DI169="○",COUNTIF($AU$17:DI169,"○"),"")</f>
        <v/>
      </c>
      <c r="BQ169" s="77"/>
      <c r="BR169" s="77"/>
      <c r="BS169" s="4"/>
      <c r="BT169" s="10"/>
      <c r="BU169" s="10"/>
      <c r="BV169" s="10"/>
      <c r="BW169" s="10"/>
      <c r="BX169" s="10"/>
      <c r="BY169" s="26"/>
      <c r="BZ169" s="4"/>
      <c r="CA169" s="4"/>
      <c r="CB169" s="10"/>
      <c r="CC169" s="10"/>
      <c r="CD169" s="10"/>
      <c r="CE169" s="10"/>
      <c r="CF169" s="10"/>
    </row>
    <row r="170" spans="1:84" ht="21.95" customHeight="1" thickTop="1" thickBot="1" x14ac:dyDescent="0.2">
      <c r="A170" s="4"/>
      <c r="B170" s="4"/>
      <c r="C170" s="4"/>
      <c r="D170" s="4"/>
      <c r="E170" s="45"/>
      <c r="F170" s="45"/>
      <c r="G170" s="45"/>
      <c r="H170" s="45"/>
      <c r="I170" s="77"/>
      <c r="J170" s="77"/>
      <c r="K170" s="4"/>
      <c r="L170" s="4"/>
      <c r="M170" s="4"/>
      <c r="N170" s="4"/>
      <c r="O170" s="46"/>
      <c r="P170" s="46"/>
      <c r="Q170" s="46"/>
      <c r="R170" s="46"/>
      <c r="S170" s="77"/>
      <c r="T170" s="77"/>
      <c r="U170" s="10"/>
      <c r="V170" s="100">
        <f t="shared" si="37"/>
        <v>34</v>
      </c>
      <c r="W170" s="120" t="str">
        <f>IF('申込一覧表（女子）'!$B$50=0,"",('申込一覧表（女子）'!$B$50))</f>
        <v/>
      </c>
      <c r="X170" s="101" t="str">
        <f t="shared" si="38"/>
        <v/>
      </c>
      <c r="Y170" s="102" t="str">
        <f t="shared" si="39"/>
        <v/>
      </c>
      <c r="Z170" s="102" t="str">
        <f t="shared" si="40"/>
        <v/>
      </c>
      <c r="AA170" s="103">
        <f t="shared" si="45"/>
        <v>0</v>
      </c>
      <c r="AB170" s="162" t="str">
        <f t="shared" si="41"/>
        <v/>
      </c>
      <c r="AC170" s="104" t="str">
        <f t="shared" si="42"/>
        <v/>
      </c>
      <c r="AD170" s="53"/>
      <c r="AE170" s="53"/>
      <c r="AF170" s="53"/>
      <c r="AG170" s="53"/>
      <c r="AH170" s="53"/>
      <c r="AI170" s="53"/>
      <c r="AJ170" s="166"/>
      <c r="AK170" s="53"/>
      <c r="AL170" s="166"/>
      <c r="AM170" s="53"/>
      <c r="AN170" s="8"/>
      <c r="AO170" s="8"/>
      <c r="AP170" s="8"/>
      <c r="AQ170" s="8"/>
      <c r="AR170" s="8"/>
      <c r="AS170" s="8"/>
      <c r="AT170" s="8"/>
      <c r="AU170" s="8"/>
      <c r="AV170" s="10"/>
      <c r="AW170" s="10"/>
      <c r="AX170" s="10"/>
      <c r="AY170" s="4" t="str">
        <f t="shared" si="43"/>
        <v/>
      </c>
      <c r="AZ170" s="4" t="str">
        <f t="shared" si="43"/>
        <v/>
      </c>
      <c r="BA170" s="4" t="str">
        <f t="shared" si="43"/>
        <v/>
      </c>
      <c r="BB170" s="4" t="str">
        <f t="shared" si="43"/>
        <v/>
      </c>
      <c r="BC170" s="4" t="str">
        <f>IF(CD170="○",COUNTIF($AN$17:CD170,"○"),"")</f>
        <v/>
      </c>
      <c r="BD170" s="4" t="str">
        <f>IF(CE170="○",COUNTIF($AO$17:CE170,"○"),"")</f>
        <v/>
      </c>
      <c r="BE170" s="4" t="str">
        <f>IF(CF170="○",COUNTIF($AP$17:CF170,"○"),"")</f>
        <v/>
      </c>
      <c r="BF170" s="4" t="str">
        <f>IF(CK170="○",COUNTIF($AU$17:CK170,"○"),"")</f>
        <v/>
      </c>
      <c r="BG170" s="77"/>
      <c r="BH170" s="77"/>
      <c r="BI170" s="4" t="str">
        <f t="shared" si="44"/>
        <v/>
      </c>
      <c r="BJ170" s="4" t="str">
        <f t="shared" si="44"/>
        <v/>
      </c>
      <c r="BK170" s="4" t="str">
        <f t="shared" si="44"/>
        <v/>
      </c>
      <c r="BL170" s="4" t="str">
        <f t="shared" si="44"/>
        <v/>
      </c>
      <c r="BM170" s="4" t="str">
        <f>IF(CL170="○",COUNTIF($AN$17:CL170,"○"),"")</f>
        <v/>
      </c>
      <c r="BN170" s="4" t="str">
        <f>IF(CM170="○",COUNTIF($AO$17:CM170,"○"),"")</f>
        <v/>
      </c>
      <c r="BO170" s="4" t="str">
        <f>IF(CN170="○",COUNTIF($AP$17:CN170,"○"),"")</f>
        <v/>
      </c>
      <c r="BP170" s="4" t="str">
        <f>IF(DI170="○",COUNTIF($AU$17:DI170,"○"),"")</f>
        <v/>
      </c>
      <c r="BQ170" s="77"/>
      <c r="BR170" s="77"/>
      <c r="BS170" s="4"/>
      <c r="BT170" s="10"/>
      <c r="BU170" s="10"/>
      <c r="BV170" s="10"/>
      <c r="BW170" s="10"/>
      <c r="BX170" s="10"/>
      <c r="BY170" s="26"/>
      <c r="BZ170" s="4"/>
      <c r="CA170" s="4"/>
      <c r="CB170" s="10"/>
      <c r="CC170" s="10"/>
      <c r="CD170" s="10"/>
      <c r="CE170" s="10"/>
      <c r="CF170" s="10"/>
    </row>
    <row r="171" spans="1:84" ht="21.95" customHeight="1" thickTop="1" thickBot="1" x14ac:dyDescent="0.2">
      <c r="A171" s="4"/>
      <c r="B171" s="4"/>
      <c r="C171" s="4"/>
      <c r="D171" s="4"/>
      <c r="E171" s="45"/>
      <c r="F171" s="45"/>
      <c r="G171" s="45"/>
      <c r="H171" s="45"/>
      <c r="I171" s="77"/>
      <c r="J171" s="77"/>
      <c r="K171" s="4"/>
      <c r="L171" s="4"/>
      <c r="M171" s="4"/>
      <c r="N171" s="4"/>
      <c r="O171" s="46"/>
      <c r="P171" s="46"/>
      <c r="Q171" s="46"/>
      <c r="R171" s="46"/>
      <c r="S171" s="77"/>
      <c r="T171" s="77"/>
      <c r="U171" s="10"/>
      <c r="V171" s="100">
        <f t="shared" si="37"/>
        <v>35</v>
      </c>
      <c r="W171" s="120" t="str">
        <f>IF('申込一覧表（女子）'!$B$51=0,"",('申込一覧表（女子）'!$B$51))</f>
        <v/>
      </c>
      <c r="X171" s="101" t="str">
        <f t="shared" si="38"/>
        <v/>
      </c>
      <c r="Y171" s="102" t="str">
        <f t="shared" si="39"/>
        <v/>
      </c>
      <c r="Z171" s="102" t="str">
        <f t="shared" si="40"/>
        <v/>
      </c>
      <c r="AA171" s="103">
        <f t="shared" si="45"/>
        <v>0</v>
      </c>
      <c r="AB171" s="162" t="str">
        <f t="shared" si="41"/>
        <v/>
      </c>
      <c r="AC171" s="104" t="str">
        <f t="shared" si="42"/>
        <v/>
      </c>
      <c r="AD171" s="53"/>
      <c r="AE171" s="53"/>
      <c r="AF171" s="53"/>
      <c r="AG171" s="53"/>
      <c r="AH171" s="53"/>
      <c r="AI171" s="53"/>
      <c r="AJ171" s="166"/>
      <c r="AK171" s="53"/>
      <c r="AL171" s="166"/>
      <c r="AM171" s="53"/>
      <c r="AN171" s="8"/>
      <c r="AO171" s="8"/>
      <c r="AP171" s="8"/>
      <c r="AQ171" s="8"/>
      <c r="AR171" s="8"/>
      <c r="AS171" s="8"/>
      <c r="AT171" s="8"/>
      <c r="AU171" s="8"/>
      <c r="AV171" s="10"/>
      <c r="AW171" s="10"/>
      <c r="AX171" s="10"/>
      <c r="AY171" s="4" t="str">
        <f t="shared" si="43"/>
        <v/>
      </c>
      <c r="AZ171" s="4" t="str">
        <f t="shared" si="43"/>
        <v/>
      </c>
      <c r="BA171" s="4" t="str">
        <f t="shared" si="43"/>
        <v/>
      </c>
      <c r="BB171" s="4" t="str">
        <f t="shared" si="43"/>
        <v/>
      </c>
      <c r="BC171" s="4" t="str">
        <f>IF(CD171="○",COUNTIF($AN$17:CD171,"○"),"")</f>
        <v/>
      </c>
      <c r="BD171" s="4" t="str">
        <f>IF(CE171="○",COUNTIF($AO$17:CE171,"○"),"")</f>
        <v/>
      </c>
      <c r="BE171" s="4" t="str">
        <f>IF(CF171="○",COUNTIF($AP$17:CF171,"○"),"")</f>
        <v/>
      </c>
      <c r="BF171" s="4" t="str">
        <f>IF(CK171="○",COUNTIF($AU$17:CK171,"○"),"")</f>
        <v/>
      </c>
      <c r="BG171" s="77"/>
      <c r="BH171" s="77"/>
      <c r="BI171" s="4" t="str">
        <f t="shared" si="44"/>
        <v/>
      </c>
      <c r="BJ171" s="4" t="str">
        <f t="shared" si="44"/>
        <v/>
      </c>
      <c r="BK171" s="4" t="str">
        <f t="shared" si="44"/>
        <v/>
      </c>
      <c r="BL171" s="4" t="str">
        <f t="shared" si="44"/>
        <v/>
      </c>
      <c r="BM171" s="4" t="str">
        <f>IF(CL171="○",COUNTIF($AN$17:CL171,"○"),"")</f>
        <v/>
      </c>
      <c r="BN171" s="4" t="str">
        <f>IF(CM171="○",COUNTIF($AO$17:CM171,"○"),"")</f>
        <v/>
      </c>
      <c r="BO171" s="4" t="str">
        <f>IF(CN171="○",COUNTIF($AP$17:CN171,"○"),"")</f>
        <v/>
      </c>
      <c r="BP171" s="4" t="str">
        <f>IF(DI171="○",COUNTIF($AU$17:DI171,"○"),"")</f>
        <v/>
      </c>
      <c r="BQ171" s="77"/>
      <c r="BR171" s="77"/>
      <c r="BS171" s="4"/>
      <c r="BT171" s="10"/>
      <c r="BU171" s="10"/>
      <c r="BV171" s="24"/>
      <c r="BW171" s="10"/>
      <c r="BX171" s="10"/>
      <c r="BY171" s="26"/>
      <c r="BZ171" s="4"/>
      <c r="CA171" s="4"/>
      <c r="CB171" s="10"/>
      <c r="CC171" s="10"/>
      <c r="CD171" s="10"/>
      <c r="CE171" s="24"/>
      <c r="CF171" s="10"/>
    </row>
    <row r="172" spans="1:84" ht="21.95" customHeight="1" thickTop="1" thickBot="1" x14ac:dyDescent="0.2">
      <c r="A172" s="4"/>
      <c r="B172" s="4"/>
      <c r="C172" s="4"/>
      <c r="D172" s="4"/>
      <c r="E172" s="45"/>
      <c r="F172" s="45"/>
      <c r="G172" s="45"/>
      <c r="H172" s="45"/>
      <c r="I172" s="77"/>
      <c r="J172" s="77"/>
      <c r="K172" s="4"/>
      <c r="L172" s="4"/>
      <c r="M172" s="4"/>
      <c r="N172" s="4"/>
      <c r="O172" s="46"/>
      <c r="P172" s="46"/>
      <c r="Q172" s="46"/>
      <c r="R172" s="46"/>
      <c r="S172" s="77"/>
      <c r="T172" s="77"/>
      <c r="U172" s="10"/>
      <c r="V172" s="100">
        <f t="shared" si="37"/>
        <v>36</v>
      </c>
      <c r="W172" s="120" t="str">
        <f>IF('申込一覧表（女子）'!$B$52=0,"",('申込一覧表（女子）'!$B$52))</f>
        <v/>
      </c>
      <c r="X172" s="101" t="str">
        <f t="shared" si="38"/>
        <v/>
      </c>
      <c r="Y172" s="102" t="str">
        <f t="shared" si="39"/>
        <v/>
      </c>
      <c r="Z172" s="102" t="str">
        <f t="shared" si="40"/>
        <v/>
      </c>
      <c r="AA172" s="103">
        <f t="shared" si="45"/>
        <v>0</v>
      </c>
      <c r="AB172" s="162" t="str">
        <f t="shared" si="41"/>
        <v/>
      </c>
      <c r="AC172" s="104" t="str">
        <f t="shared" si="42"/>
        <v/>
      </c>
      <c r="AD172" s="53"/>
      <c r="AE172" s="53"/>
      <c r="AF172" s="53"/>
      <c r="AG172" s="53"/>
      <c r="AH172" s="53"/>
      <c r="AI172" s="53"/>
      <c r="AJ172" s="166"/>
      <c r="AK172" s="53"/>
      <c r="AL172" s="166"/>
      <c r="AM172" s="53"/>
      <c r="AN172" s="8"/>
      <c r="AO172" s="8"/>
      <c r="AP172" s="8"/>
      <c r="AQ172" s="8"/>
      <c r="AR172" s="8"/>
      <c r="AS172" s="8"/>
      <c r="AT172" s="8"/>
      <c r="AU172" s="8"/>
      <c r="AV172" s="10"/>
      <c r="AW172" s="10"/>
      <c r="AX172" s="10"/>
      <c r="AY172" s="4" t="str">
        <f t="shared" si="43"/>
        <v/>
      </c>
      <c r="AZ172" s="4" t="str">
        <f t="shared" si="43"/>
        <v/>
      </c>
      <c r="BA172" s="4" t="str">
        <f t="shared" si="43"/>
        <v/>
      </c>
      <c r="BB172" s="4" t="str">
        <f t="shared" si="43"/>
        <v/>
      </c>
      <c r="BC172" s="4" t="str">
        <f>IF(CD172="○",COUNTIF($AN$17:CD172,"○"),"")</f>
        <v/>
      </c>
      <c r="BD172" s="4" t="str">
        <f>IF(CE172="○",COUNTIF($AO$17:CE172,"○"),"")</f>
        <v/>
      </c>
      <c r="BE172" s="4" t="str">
        <f>IF(CF172="○",COUNTIF($AP$17:CF172,"○"),"")</f>
        <v/>
      </c>
      <c r="BF172" s="4" t="str">
        <f>IF(CK172="○",COUNTIF($AU$17:CK172,"○"),"")</f>
        <v/>
      </c>
      <c r="BG172" s="77"/>
      <c r="BH172" s="77"/>
      <c r="BI172" s="4" t="str">
        <f t="shared" si="44"/>
        <v/>
      </c>
      <c r="BJ172" s="4" t="str">
        <f t="shared" si="44"/>
        <v/>
      </c>
      <c r="BK172" s="4" t="str">
        <f t="shared" si="44"/>
        <v/>
      </c>
      <c r="BL172" s="4" t="str">
        <f t="shared" si="44"/>
        <v/>
      </c>
      <c r="BM172" s="4" t="str">
        <f>IF(CL172="○",COUNTIF($AN$17:CL172,"○"),"")</f>
        <v/>
      </c>
      <c r="BN172" s="4" t="str">
        <f>IF(CM172="○",COUNTIF($AO$17:CM172,"○"),"")</f>
        <v/>
      </c>
      <c r="BO172" s="4" t="str">
        <f>IF(CN172="○",COUNTIF($AP$17:CN172,"○"),"")</f>
        <v/>
      </c>
      <c r="BP172" s="4" t="str">
        <f>IF(DI172="○",COUNTIF($AU$17:DI172,"○"),"")</f>
        <v/>
      </c>
      <c r="BQ172" s="77"/>
      <c r="BR172" s="77"/>
      <c r="BS172" s="4"/>
      <c r="BT172" s="10"/>
      <c r="BU172" s="10"/>
      <c r="BV172" s="10"/>
      <c r="BW172" s="10"/>
      <c r="BX172" s="10"/>
      <c r="BY172" s="26"/>
      <c r="BZ172" s="4"/>
      <c r="CA172" s="4"/>
      <c r="CB172" s="10"/>
      <c r="CC172" s="10"/>
      <c r="CD172" s="10"/>
      <c r="CE172" s="10"/>
      <c r="CF172" s="10"/>
    </row>
    <row r="173" spans="1:84" ht="21.95" customHeight="1" thickTop="1" thickBot="1" x14ac:dyDescent="0.2">
      <c r="A173" s="4"/>
      <c r="B173" s="4"/>
      <c r="C173" s="4"/>
      <c r="D173" s="4"/>
      <c r="E173" s="45"/>
      <c r="F173" s="45"/>
      <c r="G173" s="45"/>
      <c r="H173" s="45"/>
      <c r="I173" s="77"/>
      <c r="J173" s="77"/>
      <c r="K173" s="4"/>
      <c r="L173" s="4"/>
      <c r="M173" s="4"/>
      <c r="N173" s="4"/>
      <c r="O173" s="46"/>
      <c r="P173" s="46"/>
      <c r="Q173" s="46"/>
      <c r="R173" s="46"/>
      <c r="S173" s="77"/>
      <c r="T173" s="77"/>
      <c r="U173" s="10"/>
      <c r="V173" s="100">
        <f t="shared" si="37"/>
        <v>37</v>
      </c>
      <c r="W173" s="120" t="str">
        <f>IF('申込一覧表（女子）'!$B$53=0,"",('申込一覧表（女子）'!$B$53))</f>
        <v/>
      </c>
      <c r="X173" s="101" t="str">
        <f t="shared" si="38"/>
        <v/>
      </c>
      <c r="Y173" s="102" t="str">
        <f t="shared" si="39"/>
        <v/>
      </c>
      <c r="Z173" s="102" t="str">
        <f t="shared" si="40"/>
        <v/>
      </c>
      <c r="AA173" s="103">
        <f t="shared" si="45"/>
        <v>0</v>
      </c>
      <c r="AB173" s="162" t="str">
        <f t="shared" si="41"/>
        <v/>
      </c>
      <c r="AC173" s="104" t="str">
        <f t="shared" si="42"/>
        <v/>
      </c>
      <c r="AD173" s="53"/>
      <c r="AE173" s="53"/>
      <c r="AF173" s="53"/>
      <c r="AG173" s="53"/>
      <c r="AH173" s="53"/>
      <c r="AI173" s="53"/>
      <c r="AJ173" s="166"/>
      <c r="AK173" s="53"/>
      <c r="AL173" s="166"/>
      <c r="AM173" s="53"/>
      <c r="AN173" s="8"/>
      <c r="AO173" s="8"/>
      <c r="AP173" s="8"/>
      <c r="AQ173" s="8"/>
      <c r="AR173" s="8"/>
      <c r="AS173" s="8"/>
      <c r="AT173" s="8"/>
      <c r="AU173" s="8"/>
      <c r="AV173" s="10"/>
      <c r="AW173" s="10"/>
      <c r="AX173" s="10"/>
      <c r="AY173" s="4" t="str">
        <f t="shared" si="43"/>
        <v/>
      </c>
      <c r="AZ173" s="4" t="str">
        <f t="shared" si="43"/>
        <v/>
      </c>
      <c r="BA173" s="4" t="str">
        <f t="shared" si="43"/>
        <v/>
      </c>
      <c r="BB173" s="4" t="str">
        <f t="shared" si="43"/>
        <v/>
      </c>
      <c r="BC173" s="4" t="str">
        <f>IF(CD173="○",COUNTIF($AN$17:CD173,"○"),"")</f>
        <v/>
      </c>
      <c r="BD173" s="4" t="str">
        <f>IF(CE173="○",COUNTIF($AO$17:CE173,"○"),"")</f>
        <v/>
      </c>
      <c r="BE173" s="4" t="str">
        <f>IF(CF173="○",COUNTIF($AP$17:CF173,"○"),"")</f>
        <v/>
      </c>
      <c r="BF173" s="4" t="str">
        <f>IF(CK173="○",COUNTIF($AU$17:CK173,"○"),"")</f>
        <v/>
      </c>
      <c r="BG173" s="77"/>
      <c r="BH173" s="77"/>
      <c r="BI173" s="4" t="str">
        <f t="shared" si="44"/>
        <v/>
      </c>
      <c r="BJ173" s="4" t="str">
        <f t="shared" si="44"/>
        <v/>
      </c>
      <c r="BK173" s="4" t="str">
        <f t="shared" si="44"/>
        <v/>
      </c>
      <c r="BL173" s="4" t="str">
        <f t="shared" si="44"/>
        <v/>
      </c>
      <c r="BM173" s="4" t="str">
        <f>IF(CL173="○",COUNTIF($AN$17:CL173,"○"),"")</f>
        <v/>
      </c>
      <c r="BN173" s="4" t="str">
        <f>IF(CM173="○",COUNTIF($AO$17:CM173,"○"),"")</f>
        <v/>
      </c>
      <c r="BO173" s="4" t="str">
        <f>IF(CN173="○",COUNTIF($AP$17:CN173,"○"),"")</f>
        <v/>
      </c>
      <c r="BP173" s="4" t="str">
        <f>IF(DI173="○",COUNTIF($AU$17:DI173,"○"),"")</f>
        <v/>
      </c>
      <c r="BQ173" s="77"/>
      <c r="BR173" s="77"/>
      <c r="BS173" s="4"/>
      <c r="BT173" s="10"/>
      <c r="BU173" s="10"/>
      <c r="BV173" s="10"/>
      <c r="BW173" s="10"/>
      <c r="BX173" s="10"/>
      <c r="BY173" s="26"/>
      <c r="BZ173" s="4"/>
      <c r="CA173" s="4"/>
      <c r="CB173" s="10"/>
      <c r="CC173" s="10"/>
      <c r="CD173" s="10"/>
      <c r="CE173" s="10"/>
      <c r="CF173" s="10"/>
    </row>
    <row r="174" spans="1:84" ht="21.95" customHeight="1" thickTop="1" thickBot="1" x14ac:dyDescent="0.2">
      <c r="A174" s="4"/>
      <c r="B174" s="4"/>
      <c r="C174" s="4"/>
      <c r="D174" s="4"/>
      <c r="E174" s="45"/>
      <c r="F174" s="45"/>
      <c r="G174" s="45"/>
      <c r="H174" s="45"/>
      <c r="I174" s="77"/>
      <c r="J174" s="77"/>
      <c r="K174" s="4"/>
      <c r="L174" s="4"/>
      <c r="M174" s="4"/>
      <c r="N174" s="4"/>
      <c r="O174" s="46"/>
      <c r="P174" s="46"/>
      <c r="Q174" s="46"/>
      <c r="R174" s="46"/>
      <c r="S174" s="77"/>
      <c r="T174" s="77"/>
      <c r="U174" s="10"/>
      <c r="V174" s="100">
        <f t="shared" si="37"/>
        <v>38</v>
      </c>
      <c r="W174" s="120" t="str">
        <f>IF('申込一覧表（女子）'!$B$54=0,"",('申込一覧表（女子）'!$B$54))</f>
        <v/>
      </c>
      <c r="X174" s="101" t="str">
        <f t="shared" si="38"/>
        <v/>
      </c>
      <c r="Y174" s="102" t="str">
        <f t="shared" si="39"/>
        <v/>
      </c>
      <c r="Z174" s="102" t="str">
        <f t="shared" si="40"/>
        <v/>
      </c>
      <c r="AA174" s="103">
        <f t="shared" si="45"/>
        <v>0</v>
      </c>
      <c r="AB174" s="162" t="str">
        <f t="shared" si="41"/>
        <v/>
      </c>
      <c r="AC174" s="104" t="str">
        <f t="shared" si="42"/>
        <v/>
      </c>
      <c r="AD174" s="53"/>
      <c r="AE174" s="53"/>
      <c r="AF174" s="53"/>
      <c r="AG174" s="53"/>
      <c r="AH174" s="53"/>
      <c r="AI174" s="53"/>
      <c r="AJ174" s="166"/>
      <c r="AK174" s="53"/>
      <c r="AL174" s="166"/>
      <c r="AM174" s="53"/>
      <c r="AN174" s="8"/>
      <c r="AO174" s="8"/>
      <c r="AP174" s="8"/>
      <c r="AQ174" s="8"/>
      <c r="AR174" s="8"/>
      <c r="AS174" s="8"/>
      <c r="AT174" s="8"/>
      <c r="AU174" s="8"/>
      <c r="AV174" s="10"/>
      <c r="AW174" s="10"/>
      <c r="AX174" s="10"/>
      <c r="AY174" s="4" t="str">
        <f t="shared" si="43"/>
        <v/>
      </c>
      <c r="AZ174" s="4" t="str">
        <f t="shared" si="43"/>
        <v/>
      </c>
      <c r="BA174" s="4" t="str">
        <f t="shared" si="43"/>
        <v/>
      </c>
      <c r="BB174" s="4" t="str">
        <f t="shared" si="43"/>
        <v/>
      </c>
      <c r="BC174" s="4" t="str">
        <f>IF(CD174="○",COUNTIF($AN$17:CD174,"○"),"")</f>
        <v/>
      </c>
      <c r="BD174" s="4" t="str">
        <f>IF(CE174="○",COUNTIF($AO$17:CE174,"○"),"")</f>
        <v/>
      </c>
      <c r="BE174" s="4" t="str">
        <f>IF(CF174="○",COUNTIF($AP$17:CF174,"○"),"")</f>
        <v/>
      </c>
      <c r="BF174" s="4" t="str">
        <f>IF(CK174="○",COUNTIF($AU$17:CK174,"○"),"")</f>
        <v/>
      </c>
      <c r="BG174" s="77"/>
      <c r="BH174" s="77"/>
      <c r="BI174" s="4" t="str">
        <f t="shared" si="44"/>
        <v/>
      </c>
      <c r="BJ174" s="4" t="str">
        <f t="shared" si="44"/>
        <v/>
      </c>
      <c r="BK174" s="4" t="str">
        <f t="shared" si="44"/>
        <v/>
      </c>
      <c r="BL174" s="4" t="str">
        <f t="shared" si="44"/>
        <v/>
      </c>
      <c r="BM174" s="4" t="str">
        <f>IF(CL174="○",COUNTIF($AN$17:CL174,"○"),"")</f>
        <v/>
      </c>
      <c r="BN174" s="4" t="str">
        <f>IF(CM174="○",COUNTIF($AO$17:CM174,"○"),"")</f>
        <v/>
      </c>
      <c r="BO174" s="4" t="str">
        <f>IF(CN174="○",COUNTIF($AP$17:CN174,"○"),"")</f>
        <v/>
      </c>
      <c r="BP174" s="4" t="str">
        <f>IF(DI174="○",COUNTIF($AU$17:DI174,"○"),"")</f>
        <v/>
      </c>
      <c r="BQ174" s="77"/>
      <c r="BR174" s="77"/>
      <c r="BS174" s="4"/>
      <c r="BT174" s="10"/>
      <c r="BU174" s="10"/>
      <c r="BV174" s="10"/>
      <c r="BW174" s="10"/>
      <c r="BX174" s="10"/>
      <c r="BY174" s="26"/>
      <c r="BZ174" s="4"/>
      <c r="CA174" s="4"/>
      <c r="CB174" s="10"/>
      <c r="CC174" s="10"/>
      <c r="CD174" s="10"/>
      <c r="CE174" s="10"/>
      <c r="CF174" s="10"/>
    </row>
    <row r="175" spans="1:84" ht="21.95" customHeight="1" thickTop="1" thickBot="1" x14ac:dyDescent="0.2">
      <c r="A175" s="4"/>
      <c r="B175" s="4"/>
      <c r="C175" s="4"/>
      <c r="D175" s="4"/>
      <c r="E175" s="45"/>
      <c r="F175" s="45"/>
      <c r="G175" s="45"/>
      <c r="H175" s="45"/>
      <c r="I175" s="77"/>
      <c r="J175" s="77"/>
      <c r="K175" s="4"/>
      <c r="L175" s="4"/>
      <c r="M175" s="4"/>
      <c r="N175" s="4"/>
      <c r="O175" s="46"/>
      <c r="P175" s="46"/>
      <c r="Q175" s="46"/>
      <c r="R175" s="46"/>
      <c r="S175" s="77"/>
      <c r="T175" s="77"/>
      <c r="U175" s="10"/>
      <c r="V175" s="100">
        <f t="shared" si="37"/>
        <v>39</v>
      </c>
      <c r="W175" s="120" t="str">
        <f>IF('申込一覧表（女子）'!$B$55=0,"",('申込一覧表（女子）'!$B$55))</f>
        <v/>
      </c>
      <c r="X175" s="101" t="str">
        <f t="shared" si="38"/>
        <v/>
      </c>
      <c r="Y175" s="102" t="str">
        <f t="shared" si="39"/>
        <v/>
      </c>
      <c r="Z175" s="102" t="str">
        <f t="shared" si="40"/>
        <v/>
      </c>
      <c r="AA175" s="103">
        <f t="shared" si="45"/>
        <v>0</v>
      </c>
      <c r="AB175" s="162" t="str">
        <f t="shared" si="41"/>
        <v/>
      </c>
      <c r="AC175" s="104" t="str">
        <f t="shared" si="42"/>
        <v/>
      </c>
      <c r="AD175" s="53"/>
      <c r="AE175" s="53"/>
      <c r="AF175" s="53"/>
      <c r="AG175" s="53"/>
      <c r="AH175" s="53"/>
      <c r="AI175" s="53"/>
      <c r="AJ175" s="166"/>
      <c r="AK175" s="53"/>
      <c r="AL175" s="166"/>
      <c r="AM175" s="53"/>
      <c r="AN175" s="8"/>
      <c r="AO175" s="8"/>
      <c r="AP175" s="8"/>
      <c r="AQ175" s="8"/>
      <c r="AR175" s="8"/>
      <c r="AS175" s="8"/>
      <c r="AT175" s="8"/>
      <c r="AU175" s="8"/>
      <c r="AV175" s="10"/>
      <c r="AW175" s="10"/>
      <c r="AX175" s="10"/>
      <c r="AY175" s="4" t="str">
        <f t="shared" si="43"/>
        <v/>
      </c>
      <c r="AZ175" s="4" t="str">
        <f t="shared" si="43"/>
        <v/>
      </c>
      <c r="BA175" s="4" t="str">
        <f t="shared" si="43"/>
        <v/>
      </c>
      <c r="BB175" s="4" t="str">
        <f t="shared" si="43"/>
        <v/>
      </c>
      <c r="BC175" s="4" t="str">
        <f>IF(CD175="○",COUNTIF($AN$17:CD175,"○"),"")</f>
        <v/>
      </c>
      <c r="BD175" s="4" t="str">
        <f>IF(CE175="○",COUNTIF($AO$17:CE175,"○"),"")</f>
        <v/>
      </c>
      <c r="BE175" s="4" t="str">
        <f>IF(CF175="○",COUNTIF($AP$17:CF175,"○"),"")</f>
        <v/>
      </c>
      <c r="BF175" s="4" t="str">
        <f>IF(CK175="○",COUNTIF($AU$17:CK175,"○"),"")</f>
        <v/>
      </c>
      <c r="BG175" s="77"/>
      <c r="BH175" s="77"/>
      <c r="BI175" s="4" t="str">
        <f t="shared" si="44"/>
        <v/>
      </c>
      <c r="BJ175" s="4" t="str">
        <f t="shared" si="44"/>
        <v/>
      </c>
      <c r="BK175" s="4" t="str">
        <f t="shared" si="44"/>
        <v/>
      </c>
      <c r="BL175" s="4" t="str">
        <f t="shared" si="44"/>
        <v/>
      </c>
      <c r="BM175" s="4" t="str">
        <f>IF(CL175="○",COUNTIF($AN$17:CL175,"○"),"")</f>
        <v/>
      </c>
      <c r="BN175" s="4" t="str">
        <f>IF(CM175="○",COUNTIF($AO$17:CM175,"○"),"")</f>
        <v/>
      </c>
      <c r="BO175" s="4" t="str">
        <f>IF(CN175="○",COUNTIF($AP$17:CN175,"○"),"")</f>
        <v/>
      </c>
      <c r="BP175" s="4" t="str">
        <f>IF(DI175="○",COUNTIF($AU$17:DI175,"○"),"")</f>
        <v/>
      </c>
      <c r="BQ175" s="77"/>
      <c r="BR175" s="77"/>
      <c r="BS175" s="10"/>
      <c r="BT175" s="10"/>
      <c r="BU175" s="10"/>
      <c r="BV175" s="10"/>
      <c r="BW175" s="10"/>
      <c r="BX175" s="10"/>
      <c r="BY175" s="26"/>
      <c r="BZ175" s="4"/>
      <c r="CA175" s="4"/>
      <c r="CB175" s="10"/>
      <c r="CC175" s="10"/>
      <c r="CD175" s="10"/>
      <c r="CE175" s="10"/>
      <c r="CF175" s="10"/>
    </row>
    <row r="176" spans="1:84" ht="21.95" customHeight="1" thickTop="1" thickBot="1" x14ac:dyDescent="0.2">
      <c r="A176" s="4"/>
      <c r="B176" s="4"/>
      <c r="C176" s="4"/>
      <c r="D176" s="4"/>
      <c r="E176" s="45"/>
      <c r="F176" s="45"/>
      <c r="G176" s="45"/>
      <c r="H176" s="45"/>
      <c r="I176" s="77"/>
      <c r="J176" s="77"/>
      <c r="K176" s="4"/>
      <c r="L176" s="4"/>
      <c r="M176" s="4"/>
      <c r="N176" s="4"/>
      <c r="O176" s="46"/>
      <c r="P176" s="46"/>
      <c r="Q176" s="46"/>
      <c r="R176" s="46"/>
      <c r="S176" s="77"/>
      <c r="T176" s="77"/>
      <c r="U176" s="10"/>
      <c r="V176" s="100">
        <f t="shared" si="37"/>
        <v>40</v>
      </c>
      <c r="W176" s="120" t="str">
        <f>IF('申込一覧表（女子）'!$B$56=0,"",('申込一覧表（女子）'!$B$56))</f>
        <v/>
      </c>
      <c r="X176" s="101" t="str">
        <f t="shared" si="38"/>
        <v/>
      </c>
      <c r="Y176" s="102" t="str">
        <f t="shared" si="39"/>
        <v/>
      </c>
      <c r="Z176" s="102" t="str">
        <f t="shared" si="40"/>
        <v/>
      </c>
      <c r="AA176" s="103">
        <f t="shared" si="45"/>
        <v>0</v>
      </c>
      <c r="AB176" s="162" t="str">
        <f t="shared" si="41"/>
        <v/>
      </c>
      <c r="AC176" s="104" t="str">
        <f t="shared" si="42"/>
        <v/>
      </c>
      <c r="AD176" s="53"/>
      <c r="AE176" s="53"/>
      <c r="AF176" s="53"/>
      <c r="AG176" s="53"/>
      <c r="AH176" s="53"/>
      <c r="AI176" s="53"/>
      <c r="AJ176" s="166"/>
      <c r="AK176" s="53"/>
      <c r="AL176" s="166"/>
      <c r="AM176" s="53"/>
      <c r="AN176" s="8"/>
      <c r="AO176" s="8"/>
      <c r="AP176" s="8"/>
      <c r="AQ176" s="8"/>
      <c r="AR176" s="8"/>
      <c r="AS176" s="8"/>
      <c r="AT176" s="8"/>
      <c r="AU176" s="8"/>
      <c r="AV176" s="10"/>
      <c r="AW176" s="10"/>
      <c r="AX176" s="10"/>
      <c r="AY176" s="4" t="str">
        <f t="shared" si="43"/>
        <v/>
      </c>
      <c r="AZ176" s="4" t="str">
        <f t="shared" si="43"/>
        <v/>
      </c>
      <c r="BA176" s="4" t="str">
        <f t="shared" si="43"/>
        <v/>
      </c>
      <c r="BB176" s="4" t="str">
        <f t="shared" si="43"/>
        <v/>
      </c>
      <c r="BC176" s="4" t="str">
        <f>IF(CD176="○",COUNTIF($AN$17:CD176,"○"),"")</f>
        <v/>
      </c>
      <c r="BD176" s="4" t="str">
        <f>IF(CE176="○",COUNTIF($AO$17:CE176,"○"),"")</f>
        <v/>
      </c>
      <c r="BE176" s="4" t="str">
        <f>IF(CF176="○",COUNTIF($AP$17:CF176,"○"),"")</f>
        <v/>
      </c>
      <c r="BF176" s="4" t="str">
        <f>IF(CK176="○",COUNTIF($AU$17:CK176,"○"),"")</f>
        <v/>
      </c>
      <c r="BG176" s="77"/>
      <c r="BH176" s="77"/>
      <c r="BI176" s="4" t="str">
        <f t="shared" si="44"/>
        <v/>
      </c>
      <c r="BJ176" s="4" t="str">
        <f t="shared" si="44"/>
        <v/>
      </c>
      <c r="BK176" s="4" t="str">
        <f t="shared" si="44"/>
        <v/>
      </c>
      <c r="BL176" s="4" t="str">
        <f t="shared" si="44"/>
        <v/>
      </c>
      <c r="BM176" s="4" t="str">
        <f>IF(CL176="○",COUNTIF($AN$17:CL176,"○"),"")</f>
        <v/>
      </c>
      <c r="BN176" s="4" t="str">
        <f>IF(CM176="○",COUNTIF($AO$17:CM176,"○"),"")</f>
        <v/>
      </c>
      <c r="BO176" s="4" t="str">
        <f>IF(CN176="○",COUNTIF($AP$17:CN176,"○"),"")</f>
        <v/>
      </c>
      <c r="BP176" s="4" t="str">
        <f>IF(DI176="○",COUNTIF($AU$17:DI176,"○"),"")</f>
        <v/>
      </c>
      <c r="BQ176" s="77"/>
      <c r="BR176" s="77"/>
      <c r="BS176" s="10"/>
      <c r="BT176" s="10"/>
      <c r="BU176" s="10"/>
      <c r="BV176" s="10"/>
      <c r="BW176" s="10"/>
      <c r="BX176" s="10"/>
      <c r="BY176" s="26"/>
      <c r="BZ176" s="4"/>
      <c r="CA176" s="4"/>
      <c r="CB176" s="10"/>
      <c r="CC176" s="10"/>
      <c r="CD176" s="10"/>
      <c r="CE176" s="10"/>
      <c r="CF176" s="10"/>
    </row>
    <row r="177" spans="1:84" ht="21.95" customHeight="1" thickTop="1" thickBot="1" x14ac:dyDescent="0.2">
      <c r="A177" s="4"/>
      <c r="B177" s="4"/>
      <c r="C177" s="4"/>
      <c r="D177" s="4"/>
      <c r="E177" s="45"/>
      <c r="F177" s="45"/>
      <c r="G177" s="45"/>
      <c r="H177" s="45"/>
      <c r="I177" s="77"/>
      <c r="J177" s="77"/>
      <c r="K177" s="4"/>
      <c r="L177" s="4"/>
      <c r="M177" s="4"/>
      <c r="N177" s="4"/>
      <c r="O177" s="46"/>
      <c r="P177" s="46"/>
      <c r="Q177" s="46"/>
      <c r="R177" s="46"/>
      <c r="S177" s="77"/>
      <c r="T177" s="77"/>
      <c r="U177" s="10"/>
      <c r="V177" s="110">
        <f t="shared" ref="V177:V216" si="46">IF($V17="","",$V17)</f>
        <v>1</v>
      </c>
      <c r="W177" s="120" t="str">
        <f>IF('申込一覧表（女子）'!$B$17=0,"",('申込一覧表（女子）'!$B$17))</f>
        <v/>
      </c>
      <c r="X177" s="111" t="str">
        <f t="shared" ref="X177:X216" si="47">IF($X17="","",$X17)</f>
        <v/>
      </c>
      <c r="Y177" s="112" t="str">
        <f t="shared" ref="Y177:Y216" si="48">IF($Y17="","",$Y17)</f>
        <v/>
      </c>
      <c r="Z177" s="112" t="str">
        <f t="shared" ref="Z177:Z216" si="49">IF($Z17="","",$Z17)</f>
        <v/>
      </c>
      <c r="AA177" s="113">
        <f t="shared" si="45"/>
        <v>0</v>
      </c>
      <c r="AB177" s="163" t="str">
        <f t="shared" ref="AB177:AB216" si="50">IF($AJ17="","",$AJ17)</f>
        <v/>
      </c>
      <c r="AC177" s="114" t="str">
        <f t="shared" ref="AC177:AC216" si="51">IF($AK17="","",$AK17)</f>
        <v/>
      </c>
      <c r="AD177" s="53"/>
      <c r="AE177" s="53"/>
      <c r="AF177" s="53"/>
      <c r="AG177" s="53"/>
      <c r="AH177" s="53"/>
      <c r="AI177" s="53"/>
      <c r="AJ177" s="166"/>
      <c r="AK177" s="53"/>
      <c r="AL177" s="166"/>
      <c r="AM177" s="53"/>
      <c r="AN177" s="8"/>
      <c r="AO177" s="8"/>
      <c r="AP177" s="8"/>
      <c r="AQ177" s="8"/>
      <c r="AR177" s="8"/>
      <c r="AS177" s="8"/>
      <c r="AT177" s="8"/>
      <c r="AU177" s="8"/>
      <c r="AV177" s="10"/>
      <c r="AW177" s="10"/>
      <c r="AX177" s="10"/>
      <c r="AY177" s="4" t="str">
        <f t="shared" ref="AY177:BB216" si="52">BC177</f>
        <v/>
      </c>
      <c r="AZ177" s="4" t="str">
        <f t="shared" si="52"/>
        <v/>
      </c>
      <c r="BA177" s="4" t="str">
        <f t="shared" si="52"/>
        <v/>
      </c>
      <c r="BB177" s="4" t="str">
        <f t="shared" si="52"/>
        <v/>
      </c>
      <c r="BC177" s="4" t="str">
        <f>IF(CD177="○",COUNTIF($AN$17:CD177,"○"),"")</f>
        <v/>
      </c>
      <c r="BD177" s="4" t="str">
        <f>IF(CE177="○",COUNTIF($AO$17:CE177,"○"),"")</f>
        <v/>
      </c>
      <c r="BE177" s="4" t="str">
        <f>IF(CF177="○",COUNTIF($AP$17:CF177,"○"),"")</f>
        <v/>
      </c>
      <c r="BF177" s="4" t="str">
        <f>IF(CK177="○",COUNTIF($AU$17:CK177,"○"),"")</f>
        <v/>
      </c>
      <c r="BG177" s="77"/>
      <c r="BH177" s="77"/>
      <c r="BI177" s="4" t="str">
        <f t="shared" ref="BI177:BL216" si="53">BM177</f>
        <v/>
      </c>
      <c r="BJ177" s="4" t="str">
        <f t="shared" si="53"/>
        <v/>
      </c>
      <c r="BK177" s="4" t="str">
        <f t="shared" si="53"/>
        <v/>
      </c>
      <c r="BL177" s="4" t="str">
        <f t="shared" si="53"/>
        <v/>
      </c>
      <c r="BM177" s="4" t="str">
        <f>IF(CL177="○",COUNTIF($AN$17:CL177,"○"),"")</f>
        <v/>
      </c>
      <c r="BN177" s="4" t="str">
        <f>IF(CM177="○",COUNTIF($AO$17:CM177,"○"),"")</f>
        <v/>
      </c>
      <c r="BO177" s="4" t="str">
        <f>IF(CN177="○",COUNTIF($AP$17:CN177,"○"),"")</f>
        <v/>
      </c>
      <c r="BP177" s="4" t="str">
        <f>IF(DI177="○",COUNTIF($AU$17:DI177,"○"),"")</f>
        <v/>
      </c>
      <c r="BQ177" s="77"/>
      <c r="BR177" s="77"/>
      <c r="BS177" s="4"/>
      <c r="BT177" s="10"/>
      <c r="BU177" s="10"/>
      <c r="BV177" s="24"/>
      <c r="BW177" s="10"/>
      <c r="BX177" s="10"/>
      <c r="BY177" s="18"/>
      <c r="BZ177" s="39"/>
      <c r="CA177" s="40"/>
      <c r="CB177" s="10"/>
      <c r="CC177" s="10"/>
      <c r="CD177" s="10"/>
      <c r="CE177" s="24"/>
      <c r="CF177" s="10"/>
    </row>
    <row r="178" spans="1:84" ht="21.95" customHeight="1" thickTop="1" thickBot="1" x14ac:dyDescent="0.2">
      <c r="A178" s="4"/>
      <c r="B178" s="4"/>
      <c r="C178" s="4"/>
      <c r="D178" s="4"/>
      <c r="E178" s="45"/>
      <c r="F178" s="45"/>
      <c r="G178" s="45"/>
      <c r="H178" s="45"/>
      <c r="I178" s="77"/>
      <c r="J178" s="77"/>
      <c r="K178" s="4"/>
      <c r="L178" s="4"/>
      <c r="M178" s="4"/>
      <c r="N178" s="4"/>
      <c r="O178" s="46"/>
      <c r="P178" s="46"/>
      <c r="Q178" s="46"/>
      <c r="R178" s="46"/>
      <c r="S178" s="77"/>
      <c r="T178" s="77"/>
      <c r="U178" s="10"/>
      <c r="V178" s="110">
        <f t="shared" si="46"/>
        <v>2</v>
      </c>
      <c r="W178" s="120" t="str">
        <f>IF('申込一覧表（女子）'!$B$18=0,"",('申込一覧表（女子）'!$B$18))</f>
        <v/>
      </c>
      <c r="X178" s="111" t="str">
        <f t="shared" si="47"/>
        <v/>
      </c>
      <c r="Y178" s="112" t="str">
        <f t="shared" si="48"/>
        <v/>
      </c>
      <c r="Z178" s="112" t="str">
        <f t="shared" si="49"/>
        <v/>
      </c>
      <c r="AA178" s="113">
        <f t="shared" si="45"/>
        <v>0</v>
      </c>
      <c r="AB178" s="163" t="str">
        <f t="shared" si="50"/>
        <v/>
      </c>
      <c r="AC178" s="114" t="str">
        <f t="shared" si="51"/>
        <v/>
      </c>
      <c r="AD178" s="53"/>
      <c r="AE178" s="53"/>
      <c r="AF178" s="53"/>
      <c r="AG178" s="53"/>
      <c r="AH178" s="53"/>
      <c r="AI178" s="53"/>
      <c r="AJ178" s="166"/>
      <c r="AK178" s="53"/>
      <c r="AL178" s="166"/>
      <c r="AM178" s="53"/>
      <c r="AN178" s="8"/>
      <c r="AO178" s="8"/>
      <c r="AP178" s="8"/>
      <c r="AQ178" s="8"/>
      <c r="AR178" s="8"/>
      <c r="AS178" s="8"/>
      <c r="AT178" s="8"/>
      <c r="AU178" s="8"/>
      <c r="AV178" s="10"/>
      <c r="AW178" s="10"/>
      <c r="AX178" s="10"/>
      <c r="AY178" s="4" t="str">
        <f t="shared" si="52"/>
        <v/>
      </c>
      <c r="AZ178" s="4" t="str">
        <f t="shared" si="52"/>
        <v/>
      </c>
      <c r="BA178" s="4" t="str">
        <f t="shared" si="52"/>
        <v/>
      </c>
      <c r="BB178" s="4" t="str">
        <f t="shared" si="52"/>
        <v/>
      </c>
      <c r="BC178" s="4" t="str">
        <f>IF(CD178="○",COUNTIF($AN$17:CD178,"○"),"")</f>
        <v/>
      </c>
      <c r="BD178" s="4" t="str">
        <f>IF(CE178="○",COUNTIF($AO$17:CE178,"○"),"")</f>
        <v/>
      </c>
      <c r="BE178" s="4" t="str">
        <f>IF(CF178="○",COUNTIF($AP$17:CF178,"○"),"")</f>
        <v/>
      </c>
      <c r="BF178" s="4" t="str">
        <f>IF(CK178="○",COUNTIF($AU$17:CK178,"○"),"")</f>
        <v/>
      </c>
      <c r="BG178" s="77"/>
      <c r="BH178" s="77"/>
      <c r="BI178" s="4" t="str">
        <f t="shared" si="53"/>
        <v/>
      </c>
      <c r="BJ178" s="4" t="str">
        <f t="shared" si="53"/>
        <v/>
      </c>
      <c r="BK178" s="4" t="str">
        <f t="shared" si="53"/>
        <v/>
      </c>
      <c r="BL178" s="4" t="str">
        <f t="shared" si="53"/>
        <v/>
      </c>
      <c r="BM178" s="4" t="str">
        <f>IF(CL178="○",COUNTIF($AN$17:CL178,"○"),"")</f>
        <v/>
      </c>
      <c r="BN178" s="4" t="str">
        <f>IF(CM178="○",COUNTIF($AO$17:CM178,"○"),"")</f>
        <v/>
      </c>
      <c r="BO178" s="4" t="str">
        <f>IF(CN178="○",COUNTIF($AP$17:CN178,"○"),"")</f>
        <v/>
      </c>
      <c r="BP178" s="4" t="str">
        <f>IF(DI178="○",COUNTIF($AU$17:DI178,"○"),"")</f>
        <v/>
      </c>
      <c r="BQ178" s="77"/>
      <c r="BR178" s="77"/>
      <c r="BS178" s="4"/>
      <c r="BT178" s="10"/>
      <c r="BU178" s="10"/>
      <c r="BV178" s="10"/>
      <c r="BW178" s="10"/>
      <c r="BX178" s="10"/>
      <c r="BY178" s="18"/>
      <c r="BZ178" s="39"/>
      <c r="CA178" s="10"/>
      <c r="CB178" s="10"/>
      <c r="CC178" s="10"/>
      <c r="CD178" s="10"/>
      <c r="CE178" s="10"/>
      <c r="CF178" s="10"/>
    </row>
    <row r="179" spans="1:84" ht="21.95" customHeight="1" thickTop="1" thickBot="1" x14ac:dyDescent="0.2">
      <c r="A179" s="4"/>
      <c r="B179" s="4"/>
      <c r="C179" s="4"/>
      <c r="D179" s="4"/>
      <c r="E179" s="45"/>
      <c r="F179" s="45"/>
      <c r="G179" s="45"/>
      <c r="H179" s="45"/>
      <c r="I179" s="77"/>
      <c r="J179" s="77"/>
      <c r="K179" s="4"/>
      <c r="L179" s="4"/>
      <c r="M179" s="4"/>
      <c r="N179" s="4"/>
      <c r="O179" s="46"/>
      <c r="P179" s="46"/>
      <c r="Q179" s="46"/>
      <c r="R179" s="46"/>
      <c r="S179" s="77"/>
      <c r="T179" s="77"/>
      <c r="U179" s="10"/>
      <c r="V179" s="110">
        <f t="shared" si="46"/>
        <v>3</v>
      </c>
      <c r="W179" s="120" t="str">
        <f>IF('申込一覧表（女子）'!$B$19=0,"",('申込一覧表（女子）'!$B$19))</f>
        <v/>
      </c>
      <c r="X179" s="111" t="str">
        <f t="shared" si="47"/>
        <v/>
      </c>
      <c r="Y179" s="112" t="str">
        <f t="shared" si="48"/>
        <v/>
      </c>
      <c r="Z179" s="112" t="str">
        <f t="shared" si="49"/>
        <v/>
      </c>
      <c r="AA179" s="113">
        <f t="shared" si="45"/>
        <v>0</v>
      </c>
      <c r="AB179" s="163" t="str">
        <f t="shared" si="50"/>
        <v/>
      </c>
      <c r="AC179" s="114" t="str">
        <f t="shared" si="51"/>
        <v/>
      </c>
      <c r="AD179" s="53"/>
      <c r="AE179" s="53"/>
      <c r="AF179" s="53"/>
      <c r="AG179" s="53"/>
      <c r="AH179" s="53"/>
      <c r="AI179" s="53"/>
      <c r="AJ179" s="166"/>
      <c r="AK179" s="53"/>
      <c r="AL179" s="166"/>
      <c r="AM179" s="53"/>
      <c r="AN179" s="8"/>
      <c r="AO179" s="8"/>
      <c r="AP179" s="8"/>
      <c r="AQ179" s="8"/>
      <c r="AR179" s="8"/>
      <c r="AS179" s="8"/>
      <c r="AT179" s="8"/>
      <c r="AU179" s="8"/>
      <c r="AV179" s="10"/>
      <c r="AW179" s="10"/>
      <c r="AX179" s="10"/>
      <c r="AY179" s="4" t="str">
        <f t="shared" si="52"/>
        <v/>
      </c>
      <c r="AZ179" s="4" t="str">
        <f t="shared" si="52"/>
        <v/>
      </c>
      <c r="BA179" s="4" t="str">
        <f t="shared" si="52"/>
        <v/>
      </c>
      <c r="BB179" s="4" t="str">
        <f t="shared" si="52"/>
        <v/>
      </c>
      <c r="BC179" s="4" t="str">
        <f>IF(CD179="○",COUNTIF($AN$17:CD179,"○"),"")</f>
        <v/>
      </c>
      <c r="BD179" s="4" t="str">
        <f>IF(CE179="○",COUNTIF($AO$17:CE179,"○"),"")</f>
        <v/>
      </c>
      <c r="BE179" s="4" t="str">
        <f>IF(CF179="○",COUNTIF($AP$17:CF179,"○"),"")</f>
        <v/>
      </c>
      <c r="BF179" s="4" t="str">
        <f>IF(CK179="○",COUNTIF($AU$17:CK179,"○"),"")</f>
        <v/>
      </c>
      <c r="BG179" s="77"/>
      <c r="BH179" s="77"/>
      <c r="BI179" s="4" t="str">
        <f t="shared" si="53"/>
        <v/>
      </c>
      <c r="BJ179" s="4" t="str">
        <f t="shared" si="53"/>
        <v/>
      </c>
      <c r="BK179" s="4" t="str">
        <f t="shared" si="53"/>
        <v/>
      </c>
      <c r="BL179" s="4" t="str">
        <f t="shared" si="53"/>
        <v/>
      </c>
      <c r="BM179" s="4" t="str">
        <f>IF(CL179="○",COUNTIF($AN$17:CL179,"○"),"")</f>
        <v/>
      </c>
      <c r="BN179" s="4" t="str">
        <f>IF(CM179="○",COUNTIF($AO$17:CM179,"○"),"")</f>
        <v/>
      </c>
      <c r="BO179" s="4" t="str">
        <f>IF(CN179="○",COUNTIF($AP$17:CN179,"○"),"")</f>
        <v/>
      </c>
      <c r="BP179" s="4" t="str">
        <f>IF(DI179="○",COUNTIF($AU$17:DI179,"○"),"")</f>
        <v/>
      </c>
      <c r="BQ179" s="77"/>
      <c r="BR179" s="77"/>
      <c r="BS179" s="4"/>
      <c r="BT179" s="10"/>
      <c r="BU179" s="10"/>
      <c r="BV179" s="10"/>
      <c r="BW179" s="10"/>
      <c r="BX179" s="10"/>
      <c r="BY179" s="18"/>
      <c r="BZ179" s="10"/>
      <c r="CA179" s="10"/>
      <c r="CB179" s="10"/>
      <c r="CC179" s="10"/>
      <c r="CD179" s="10"/>
      <c r="CE179" s="10"/>
      <c r="CF179" s="10"/>
    </row>
    <row r="180" spans="1:84" ht="21.95" customHeight="1" thickTop="1" thickBot="1" x14ac:dyDescent="0.2">
      <c r="A180" s="4"/>
      <c r="B180" s="4"/>
      <c r="C180" s="4"/>
      <c r="D180" s="4"/>
      <c r="E180" s="45"/>
      <c r="F180" s="45"/>
      <c r="G180" s="45"/>
      <c r="H180" s="45"/>
      <c r="I180" s="77"/>
      <c r="J180" s="77"/>
      <c r="K180" s="4"/>
      <c r="L180" s="4"/>
      <c r="M180" s="4"/>
      <c r="N180" s="4"/>
      <c r="O180" s="46"/>
      <c r="P180" s="46"/>
      <c r="Q180" s="46"/>
      <c r="R180" s="46"/>
      <c r="S180" s="77"/>
      <c r="T180" s="77"/>
      <c r="U180" s="10"/>
      <c r="V180" s="110">
        <f t="shared" si="46"/>
        <v>4</v>
      </c>
      <c r="W180" s="120" t="str">
        <f>IF('申込一覧表（女子）'!$B$20=0,"",('申込一覧表（女子）'!$B$20))</f>
        <v/>
      </c>
      <c r="X180" s="111" t="str">
        <f t="shared" si="47"/>
        <v/>
      </c>
      <c r="Y180" s="112" t="str">
        <f t="shared" si="48"/>
        <v/>
      </c>
      <c r="Z180" s="112" t="str">
        <f t="shared" si="49"/>
        <v/>
      </c>
      <c r="AA180" s="113">
        <f t="shared" si="45"/>
        <v>0</v>
      </c>
      <c r="AB180" s="163" t="str">
        <f t="shared" si="50"/>
        <v/>
      </c>
      <c r="AC180" s="114" t="str">
        <f t="shared" si="51"/>
        <v/>
      </c>
      <c r="AD180" s="53"/>
      <c r="AE180" s="53"/>
      <c r="AF180" s="53"/>
      <c r="AG180" s="53"/>
      <c r="AH180" s="53"/>
      <c r="AI180" s="53"/>
      <c r="AJ180" s="166"/>
      <c r="AK180" s="53"/>
      <c r="AL180" s="166"/>
      <c r="AM180" s="53"/>
      <c r="AN180" s="8"/>
      <c r="AO180" s="8"/>
      <c r="AP180" s="8"/>
      <c r="AQ180" s="8"/>
      <c r="AR180" s="8"/>
      <c r="AS180" s="8"/>
      <c r="AT180" s="8"/>
      <c r="AU180" s="8"/>
      <c r="AV180" s="10"/>
      <c r="AW180" s="10"/>
      <c r="AX180" s="10"/>
      <c r="AY180" s="4" t="str">
        <f t="shared" si="52"/>
        <v/>
      </c>
      <c r="AZ180" s="4" t="str">
        <f t="shared" si="52"/>
        <v/>
      </c>
      <c r="BA180" s="4" t="str">
        <f t="shared" si="52"/>
        <v/>
      </c>
      <c r="BB180" s="4" t="str">
        <f t="shared" si="52"/>
        <v/>
      </c>
      <c r="BC180" s="4" t="str">
        <f>IF(CD180="○",COUNTIF($AN$17:CD180,"○"),"")</f>
        <v/>
      </c>
      <c r="BD180" s="4" t="str">
        <f>IF(CE180="○",COUNTIF($AO$17:CE180,"○"),"")</f>
        <v/>
      </c>
      <c r="BE180" s="4" t="str">
        <f>IF(CF180="○",COUNTIF($AP$17:CF180,"○"),"")</f>
        <v/>
      </c>
      <c r="BF180" s="4" t="str">
        <f>IF(CK180="○",COUNTIF($AU$17:CK180,"○"),"")</f>
        <v/>
      </c>
      <c r="BG180" s="77"/>
      <c r="BH180" s="77"/>
      <c r="BI180" s="4" t="str">
        <f t="shared" si="53"/>
        <v/>
      </c>
      <c r="BJ180" s="4" t="str">
        <f t="shared" si="53"/>
        <v/>
      </c>
      <c r="BK180" s="4" t="str">
        <f t="shared" si="53"/>
        <v/>
      </c>
      <c r="BL180" s="4" t="str">
        <f t="shared" si="53"/>
        <v/>
      </c>
      <c r="BM180" s="4" t="str">
        <f>IF(CL180="○",COUNTIF($AN$17:CL180,"○"),"")</f>
        <v/>
      </c>
      <c r="BN180" s="4" t="str">
        <f>IF(CM180="○",COUNTIF($AO$17:CM180,"○"),"")</f>
        <v/>
      </c>
      <c r="BO180" s="4" t="str">
        <f>IF(CN180="○",COUNTIF($AP$17:CN180,"○"),"")</f>
        <v/>
      </c>
      <c r="BP180" s="4" t="str">
        <f>IF(DI180="○",COUNTIF($AU$17:DI180,"○"),"")</f>
        <v/>
      </c>
      <c r="BQ180" s="77"/>
      <c r="BR180" s="77"/>
      <c r="BS180" s="4"/>
      <c r="BT180" s="10"/>
      <c r="BU180" s="10"/>
      <c r="BV180" s="10"/>
      <c r="BW180" s="10"/>
      <c r="BX180" s="10"/>
      <c r="BY180" s="18"/>
      <c r="BZ180" s="10"/>
      <c r="CA180" s="10"/>
      <c r="CB180" s="10"/>
      <c r="CC180" s="10"/>
      <c r="CD180" s="10"/>
      <c r="CE180" s="10"/>
      <c r="CF180" s="10"/>
    </row>
    <row r="181" spans="1:84" ht="21.95" customHeight="1" thickTop="1" thickBot="1" x14ac:dyDescent="0.2">
      <c r="A181" s="4"/>
      <c r="B181" s="4"/>
      <c r="C181" s="4"/>
      <c r="D181" s="4"/>
      <c r="E181" s="45"/>
      <c r="F181" s="45"/>
      <c r="G181" s="45"/>
      <c r="H181" s="45"/>
      <c r="I181" s="77"/>
      <c r="J181" s="77"/>
      <c r="K181" s="4"/>
      <c r="L181" s="4"/>
      <c r="M181" s="4"/>
      <c r="N181" s="4"/>
      <c r="O181" s="46"/>
      <c r="P181" s="46"/>
      <c r="Q181" s="46"/>
      <c r="R181" s="46"/>
      <c r="S181" s="77"/>
      <c r="T181" s="77"/>
      <c r="U181" s="10"/>
      <c r="V181" s="110">
        <f t="shared" si="46"/>
        <v>5</v>
      </c>
      <c r="W181" s="120" t="str">
        <f>IF('申込一覧表（女子）'!$B$21=0,"",('申込一覧表（女子）'!$B$21))</f>
        <v/>
      </c>
      <c r="X181" s="111" t="str">
        <f t="shared" si="47"/>
        <v/>
      </c>
      <c r="Y181" s="112" t="str">
        <f t="shared" si="48"/>
        <v/>
      </c>
      <c r="Z181" s="112" t="str">
        <f t="shared" si="49"/>
        <v/>
      </c>
      <c r="AA181" s="113">
        <f t="shared" si="45"/>
        <v>0</v>
      </c>
      <c r="AB181" s="163" t="str">
        <f t="shared" si="50"/>
        <v/>
      </c>
      <c r="AC181" s="114" t="str">
        <f t="shared" si="51"/>
        <v/>
      </c>
      <c r="AD181" s="53"/>
      <c r="AE181" s="53"/>
      <c r="AF181" s="53"/>
      <c r="AG181" s="53"/>
      <c r="AH181" s="53"/>
      <c r="AI181" s="53"/>
      <c r="AJ181" s="166"/>
      <c r="AK181" s="53"/>
      <c r="AL181" s="166"/>
      <c r="AM181" s="53"/>
      <c r="AN181" s="8"/>
      <c r="AO181" s="8"/>
      <c r="AP181" s="8"/>
      <c r="AQ181" s="8"/>
      <c r="AR181" s="8"/>
      <c r="AS181" s="8"/>
      <c r="AT181" s="8"/>
      <c r="AU181" s="8"/>
      <c r="AV181" s="10"/>
      <c r="AW181" s="10"/>
      <c r="AX181" s="10"/>
      <c r="AY181" s="4" t="str">
        <f t="shared" si="52"/>
        <v/>
      </c>
      <c r="AZ181" s="4" t="str">
        <f t="shared" si="52"/>
        <v/>
      </c>
      <c r="BA181" s="4" t="str">
        <f t="shared" si="52"/>
        <v/>
      </c>
      <c r="BB181" s="4" t="str">
        <f t="shared" si="52"/>
        <v/>
      </c>
      <c r="BC181" s="4" t="str">
        <f>IF(CD181="○",COUNTIF($AN$17:CD181,"○"),"")</f>
        <v/>
      </c>
      <c r="BD181" s="4" t="str">
        <f>IF(CE181="○",COUNTIF($AO$17:CE181,"○"),"")</f>
        <v/>
      </c>
      <c r="BE181" s="4" t="str">
        <f>IF(CF181="○",COUNTIF($AP$17:CF181,"○"),"")</f>
        <v/>
      </c>
      <c r="BF181" s="4" t="str">
        <f>IF(CK181="○",COUNTIF($AU$17:CK181,"○"),"")</f>
        <v/>
      </c>
      <c r="BG181" s="77"/>
      <c r="BH181" s="77"/>
      <c r="BI181" s="4" t="str">
        <f t="shared" si="53"/>
        <v/>
      </c>
      <c r="BJ181" s="4" t="str">
        <f t="shared" si="53"/>
        <v/>
      </c>
      <c r="BK181" s="4" t="str">
        <f t="shared" si="53"/>
        <v/>
      </c>
      <c r="BL181" s="4" t="str">
        <f t="shared" si="53"/>
        <v/>
      </c>
      <c r="BM181" s="4" t="str">
        <f>IF(CL181="○",COUNTIF($AN$17:CL181,"○"),"")</f>
        <v/>
      </c>
      <c r="BN181" s="4" t="str">
        <f>IF(CM181="○",COUNTIF($AO$17:CM181,"○"),"")</f>
        <v/>
      </c>
      <c r="BO181" s="4" t="str">
        <f>IF(CN181="○",COUNTIF($AP$17:CN181,"○"),"")</f>
        <v/>
      </c>
      <c r="BP181" s="4" t="str">
        <f>IF(DI181="○",COUNTIF($AU$17:DI181,"○"),"")</f>
        <v/>
      </c>
      <c r="BQ181" s="77"/>
      <c r="BR181" s="77"/>
      <c r="BS181" s="4"/>
      <c r="BT181" s="10"/>
      <c r="BU181" s="10"/>
      <c r="BV181" s="10"/>
      <c r="BW181" s="10"/>
      <c r="BX181" s="10"/>
      <c r="BY181" s="18"/>
      <c r="BZ181" s="10"/>
      <c r="CA181" s="10"/>
      <c r="CB181" s="10"/>
      <c r="CC181" s="10"/>
      <c r="CD181" s="10"/>
      <c r="CE181" s="10"/>
      <c r="CF181" s="10"/>
    </row>
    <row r="182" spans="1:84" ht="21.95" customHeight="1" thickTop="1" thickBot="1" x14ac:dyDescent="0.2">
      <c r="A182" s="4"/>
      <c r="B182" s="4"/>
      <c r="C182" s="4"/>
      <c r="D182" s="4"/>
      <c r="E182" s="45"/>
      <c r="F182" s="45"/>
      <c r="G182" s="45"/>
      <c r="H182" s="45"/>
      <c r="I182" s="77"/>
      <c r="J182" s="77"/>
      <c r="K182" s="4"/>
      <c r="L182" s="4"/>
      <c r="M182" s="4"/>
      <c r="N182" s="4"/>
      <c r="O182" s="46"/>
      <c r="P182" s="46"/>
      <c r="Q182" s="46"/>
      <c r="R182" s="46"/>
      <c r="S182" s="77"/>
      <c r="T182" s="77"/>
      <c r="U182" s="10"/>
      <c r="V182" s="110">
        <f t="shared" si="46"/>
        <v>6</v>
      </c>
      <c r="W182" s="120" t="str">
        <f>IF('申込一覧表（女子）'!$B$22=0,"",('申込一覧表（女子）'!$B$22))</f>
        <v/>
      </c>
      <c r="X182" s="111" t="str">
        <f t="shared" si="47"/>
        <v/>
      </c>
      <c r="Y182" s="112" t="str">
        <f t="shared" si="48"/>
        <v/>
      </c>
      <c r="Z182" s="112" t="str">
        <f t="shared" si="49"/>
        <v/>
      </c>
      <c r="AA182" s="113">
        <f t="shared" si="45"/>
        <v>0</v>
      </c>
      <c r="AB182" s="163" t="str">
        <f t="shared" si="50"/>
        <v/>
      </c>
      <c r="AC182" s="114" t="str">
        <f t="shared" si="51"/>
        <v/>
      </c>
      <c r="AD182" s="53"/>
      <c r="AE182" s="53"/>
      <c r="AF182" s="53"/>
      <c r="AG182" s="53"/>
      <c r="AH182" s="53"/>
      <c r="AI182" s="53"/>
      <c r="AJ182" s="166"/>
      <c r="AK182" s="53"/>
      <c r="AL182" s="166"/>
      <c r="AM182" s="53"/>
      <c r="AN182" s="8"/>
      <c r="AO182" s="8"/>
      <c r="AP182" s="8"/>
      <c r="AQ182" s="8"/>
      <c r="AR182" s="8"/>
      <c r="AS182" s="8"/>
      <c r="AT182" s="8"/>
      <c r="AU182" s="8"/>
      <c r="AV182" s="10"/>
      <c r="AW182" s="10"/>
      <c r="AX182" s="10"/>
      <c r="AY182" s="4" t="str">
        <f t="shared" si="52"/>
        <v/>
      </c>
      <c r="AZ182" s="4" t="str">
        <f t="shared" si="52"/>
        <v/>
      </c>
      <c r="BA182" s="4" t="str">
        <f t="shared" si="52"/>
        <v/>
      </c>
      <c r="BB182" s="4" t="str">
        <f t="shared" si="52"/>
        <v/>
      </c>
      <c r="BC182" s="4" t="str">
        <f>IF(CD182="○",COUNTIF($AN$17:CD182,"○"),"")</f>
        <v/>
      </c>
      <c r="BD182" s="4" t="str">
        <f>IF(CE182="○",COUNTIF($AO$17:CE182,"○"),"")</f>
        <v/>
      </c>
      <c r="BE182" s="4" t="str">
        <f>IF(CF182="○",COUNTIF($AP$17:CF182,"○"),"")</f>
        <v/>
      </c>
      <c r="BF182" s="4" t="str">
        <f>IF(CK182="○",COUNTIF($AU$17:CK182,"○"),"")</f>
        <v/>
      </c>
      <c r="BG182" s="77"/>
      <c r="BH182" s="77"/>
      <c r="BI182" s="4" t="str">
        <f t="shared" si="53"/>
        <v/>
      </c>
      <c r="BJ182" s="4" t="str">
        <f t="shared" si="53"/>
        <v/>
      </c>
      <c r="BK182" s="4" t="str">
        <f t="shared" si="53"/>
        <v/>
      </c>
      <c r="BL182" s="4" t="str">
        <f t="shared" si="53"/>
        <v/>
      </c>
      <c r="BM182" s="4" t="str">
        <f>IF(CL182="○",COUNTIF($AN$17:CL182,"○"),"")</f>
        <v/>
      </c>
      <c r="BN182" s="4" t="str">
        <f>IF(CM182="○",COUNTIF($AO$17:CM182,"○"),"")</f>
        <v/>
      </c>
      <c r="BO182" s="4" t="str">
        <f>IF(CN182="○",COUNTIF($AP$17:CN182,"○"),"")</f>
        <v/>
      </c>
      <c r="BP182" s="4" t="str">
        <f>IF(DI182="○",COUNTIF($AU$17:DI182,"○"),"")</f>
        <v/>
      </c>
      <c r="BQ182" s="77"/>
      <c r="BR182" s="77"/>
      <c r="BS182" s="4"/>
      <c r="BT182" s="10"/>
      <c r="BU182" s="10"/>
      <c r="BV182" s="10"/>
      <c r="BW182" s="10"/>
      <c r="BX182" s="10"/>
      <c r="BY182" s="18"/>
      <c r="BZ182" s="39"/>
      <c r="CA182" s="10"/>
      <c r="CB182" s="10"/>
      <c r="CC182" s="10"/>
      <c r="CD182" s="10"/>
      <c r="CE182" s="10"/>
      <c r="CF182" s="10"/>
    </row>
    <row r="183" spans="1:84" ht="21.95" customHeight="1" thickTop="1" thickBot="1" x14ac:dyDescent="0.2">
      <c r="A183" s="4"/>
      <c r="B183" s="4"/>
      <c r="C183" s="4"/>
      <c r="D183" s="4"/>
      <c r="E183" s="45"/>
      <c r="F183" s="45"/>
      <c r="G183" s="45"/>
      <c r="H183" s="45"/>
      <c r="I183" s="77"/>
      <c r="J183" s="77"/>
      <c r="K183" s="4"/>
      <c r="L183" s="4"/>
      <c r="M183" s="4"/>
      <c r="N183" s="4"/>
      <c r="O183" s="46"/>
      <c r="P183" s="46"/>
      <c r="Q183" s="46"/>
      <c r="R183" s="46"/>
      <c r="S183" s="77"/>
      <c r="T183" s="77"/>
      <c r="U183" s="10"/>
      <c r="V183" s="110">
        <f t="shared" si="46"/>
        <v>7</v>
      </c>
      <c r="W183" s="120" t="str">
        <f>IF('申込一覧表（女子）'!$B$23=0,"",('申込一覧表（女子）'!$B$23))</f>
        <v/>
      </c>
      <c r="X183" s="111" t="str">
        <f t="shared" si="47"/>
        <v/>
      </c>
      <c r="Y183" s="112" t="str">
        <f t="shared" si="48"/>
        <v/>
      </c>
      <c r="Z183" s="112" t="str">
        <f t="shared" si="49"/>
        <v/>
      </c>
      <c r="AA183" s="113">
        <f t="shared" si="45"/>
        <v>0</v>
      </c>
      <c r="AB183" s="163" t="str">
        <f t="shared" si="50"/>
        <v/>
      </c>
      <c r="AC183" s="114" t="str">
        <f t="shared" si="51"/>
        <v/>
      </c>
      <c r="AD183" s="53"/>
      <c r="AE183" s="53"/>
      <c r="AF183" s="53"/>
      <c r="AG183" s="53"/>
      <c r="AH183" s="53"/>
      <c r="AI183" s="53"/>
      <c r="AJ183" s="166"/>
      <c r="AK183" s="53"/>
      <c r="AL183" s="166"/>
      <c r="AM183" s="53"/>
      <c r="AN183" s="8"/>
      <c r="AO183" s="8"/>
      <c r="AP183" s="8"/>
      <c r="AQ183" s="8"/>
      <c r="AR183" s="8"/>
      <c r="AS183" s="8"/>
      <c r="AT183" s="8"/>
      <c r="AU183" s="8"/>
      <c r="AV183" s="10"/>
      <c r="AW183" s="10"/>
      <c r="AX183" s="10"/>
      <c r="AY183" s="4" t="str">
        <f t="shared" si="52"/>
        <v/>
      </c>
      <c r="AZ183" s="4" t="str">
        <f t="shared" si="52"/>
        <v/>
      </c>
      <c r="BA183" s="4" t="str">
        <f t="shared" si="52"/>
        <v/>
      </c>
      <c r="BB183" s="4" t="str">
        <f t="shared" si="52"/>
        <v/>
      </c>
      <c r="BC183" s="4" t="str">
        <f>IF(CD183="○",COUNTIF($AN$17:CD183,"○"),"")</f>
        <v/>
      </c>
      <c r="BD183" s="4" t="str">
        <f>IF(CE183="○",COUNTIF($AO$17:CE183,"○"),"")</f>
        <v/>
      </c>
      <c r="BE183" s="4" t="str">
        <f>IF(CF183="○",COUNTIF($AP$17:CF183,"○"),"")</f>
        <v/>
      </c>
      <c r="BF183" s="4" t="str">
        <f>IF(CK183="○",COUNTIF($AU$17:CK183,"○"),"")</f>
        <v/>
      </c>
      <c r="BG183" s="77"/>
      <c r="BH183" s="77"/>
      <c r="BI183" s="4" t="str">
        <f t="shared" si="53"/>
        <v/>
      </c>
      <c r="BJ183" s="4" t="str">
        <f t="shared" si="53"/>
        <v/>
      </c>
      <c r="BK183" s="4" t="str">
        <f t="shared" si="53"/>
        <v/>
      </c>
      <c r="BL183" s="4" t="str">
        <f t="shared" si="53"/>
        <v/>
      </c>
      <c r="BM183" s="4" t="str">
        <f>IF(CL183="○",COUNTIF($AN$17:CL183,"○"),"")</f>
        <v/>
      </c>
      <c r="BN183" s="4" t="str">
        <f>IF(CM183="○",COUNTIF($AO$17:CM183,"○"),"")</f>
        <v/>
      </c>
      <c r="BO183" s="4" t="str">
        <f>IF(CN183="○",COUNTIF($AP$17:CN183,"○"),"")</f>
        <v/>
      </c>
      <c r="BP183" s="4" t="str">
        <f>IF(DI183="○",COUNTIF($AU$17:DI183,"○"),"")</f>
        <v/>
      </c>
      <c r="BQ183" s="77"/>
      <c r="BR183" s="77"/>
      <c r="BS183" s="4"/>
      <c r="BT183" s="10"/>
      <c r="BU183" s="10"/>
      <c r="BV183" s="10"/>
      <c r="BW183" s="10"/>
      <c r="BX183" s="10"/>
      <c r="BY183" s="18"/>
      <c r="BZ183" s="9"/>
      <c r="CA183" s="9"/>
      <c r="CB183" s="10"/>
      <c r="CC183" s="10"/>
      <c r="CD183" s="10"/>
      <c r="CE183" s="10"/>
      <c r="CF183" s="10"/>
    </row>
    <row r="184" spans="1:84" ht="21.95" customHeight="1" thickTop="1" thickBot="1" x14ac:dyDescent="0.2">
      <c r="A184" s="4"/>
      <c r="B184" s="4"/>
      <c r="C184" s="4"/>
      <c r="D184" s="4"/>
      <c r="E184" s="45"/>
      <c r="F184" s="45"/>
      <c r="G184" s="45"/>
      <c r="H184" s="45"/>
      <c r="I184" s="77"/>
      <c r="J184" s="77"/>
      <c r="K184" s="4"/>
      <c r="L184" s="4"/>
      <c r="M184" s="4"/>
      <c r="N184" s="4"/>
      <c r="O184" s="46"/>
      <c r="P184" s="46"/>
      <c r="Q184" s="46"/>
      <c r="R184" s="46"/>
      <c r="S184" s="77"/>
      <c r="T184" s="77"/>
      <c r="U184" s="10"/>
      <c r="V184" s="110">
        <f t="shared" si="46"/>
        <v>8</v>
      </c>
      <c r="W184" s="120" t="str">
        <f>IF('申込一覧表（女子）'!$B$24=0,"",('申込一覧表（女子）'!$B$24))</f>
        <v/>
      </c>
      <c r="X184" s="111" t="str">
        <f t="shared" si="47"/>
        <v/>
      </c>
      <c r="Y184" s="112" t="str">
        <f t="shared" si="48"/>
        <v/>
      </c>
      <c r="Z184" s="112" t="str">
        <f t="shared" si="49"/>
        <v/>
      </c>
      <c r="AA184" s="113">
        <f t="shared" si="45"/>
        <v>0</v>
      </c>
      <c r="AB184" s="163" t="str">
        <f t="shared" si="50"/>
        <v/>
      </c>
      <c r="AC184" s="114" t="str">
        <f t="shared" si="51"/>
        <v/>
      </c>
      <c r="AD184" s="53"/>
      <c r="AE184" s="53"/>
      <c r="AF184" s="53"/>
      <c r="AG184" s="53"/>
      <c r="AH184" s="53"/>
      <c r="AI184" s="53"/>
      <c r="AJ184" s="166"/>
      <c r="AK184" s="53"/>
      <c r="AL184" s="166"/>
      <c r="AM184" s="53"/>
      <c r="AN184" s="8"/>
      <c r="AO184" s="8"/>
      <c r="AP184" s="8"/>
      <c r="AQ184" s="8"/>
      <c r="AR184" s="8"/>
      <c r="AS184" s="8"/>
      <c r="AT184" s="8"/>
      <c r="AU184" s="8"/>
      <c r="AV184" s="10"/>
      <c r="AW184" s="10"/>
      <c r="AX184" s="10"/>
      <c r="AY184" s="4" t="str">
        <f t="shared" si="52"/>
        <v/>
      </c>
      <c r="AZ184" s="4" t="str">
        <f t="shared" si="52"/>
        <v/>
      </c>
      <c r="BA184" s="4" t="str">
        <f t="shared" si="52"/>
        <v/>
      </c>
      <c r="BB184" s="4" t="str">
        <f t="shared" si="52"/>
        <v/>
      </c>
      <c r="BC184" s="4" t="str">
        <f>IF(CD184="○",COUNTIF($AN$17:CD184,"○"),"")</f>
        <v/>
      </c>
      <c r="BD184" s="4" t="str">
        <f>IF(CE184="○",COUNTIF($AO$17:CE184,"○"),"")</f>
        <v/>
      </c>
      <c r="BE184" s="4" t="str">
        <f>IF(CF184="○",COUNTIF($AP$17:CF184,"○"),"")</f>
        <v/>
      </c>
      <c r="BF184" s="4" t="str">
        <f>IF(CK184="○",COUNTIF($AU$17:CK184,"○"),"")</f>
        <v/>
      </c>
      <c r="BG184" s="77"/>
      <c r="BH184" s="77"/>
      <c r="BI184" s="4" t="str">
        <f t="shared" si="53"/>
        <v/>
      </c>
      <c r="BJ184" s="4" t="str">
        <f t="shared" si="53"/>
        <v/>
      </c>
      <c r="BK184" s="4" t="str">
        <f t="shared" si="53"/>
        <v/>
      </c>
      <c r="BL184" s="4" t="str">
        <f t="shared" si="53"/>
        <v/>
      </c>
      <c r="BM184" s="4" t="str">
        <f>IF(CL184="○",COUNTIF($AN$17:CL184,"○"),"")</f>
        <v/>
      </c>
      <c r="BN184" s="4" t="str">
        <f>IF(CM184="○",COUNTIF($AO$17:CM184,"○"),"")</f>
        <v/>
      </c>
      <c r="BO184" s="4" t="str">
        <f>IF(CN184="○",COUNTIF($AP$17:CN184,"○"),"")</f>
        <v/>
      </c>
      <c r="BP184" s="4" t="str">
        <f>IF(DI184="○",COUNTIF($AU$17:DI184,"○"),"")</f>
        <v/>
      </c>
      <c r="BQ184" s="77"/>
      <c r="BR184" s="77"/>
      <c r="BS184" s="4"/>
      <c r="BT184" s="10"/>
      <c r="BU184" s="10"/>
      <c r="BV184" s="24"/>
      <c r="BW184" s="10"/>
      <c r="BX184" s="10"/>
      <c r="BY184" s="18"/>
      <c r="BZ184" s="10"/>
      <c r="CA184" s="10"/>
      <c r="CB184" s="10"/>
      <c r="CC184" s="10"/>
      <c r="CD184" s="10"/>
      <c r="CE184" s="24"/>
      <c r="CF184" s="10"/>
    </row>
    <row r="185" spans="1:84" ht="21.95" customHeight="1" thickTop="1" thickBot="1" x14ac:dyDescent="0.2">
      <c r="A185" s="4"/>
      <c r="B185" s="4"/>
      <c r="C185" s="4"/>
      <c r="D185" s="4"/>
      <c r="E185" s="45"/>
      <c r="F185" s="45"/>
      <c r="G185" s="45"/>
      <c r="H185" s="45"/>
      <c r="I185" s="77"/>
      <c r="J185" s="77"/>
      <c r="K185" s="4"/>
      <c r="L185" s="4"/>
      <c r="M185" s="4"/>
      <c r="N185" s="4"/>
      <c r="O185" s="46"/>
      <c r="P185" s="46"/>
      <c r="Q185" s="46"/>
      <c r="R185" s="46"/>
      <c r="S185" s="77"/>
      <c r="T185" s="77"/>
      <c r="U185" s="10"/>
      <c r="V185" s="110">
        <f t="shared" si="46"/>
        <v>9</v>
      </c>
      <c r="W185" s="120" t="str">
        <f>IF('申込一覧表（女子）'!$B$25=0,"",('申込一覧表（女子）'!$B$25))</f>
        <v/>
      </c>
      <c r="X185" s="111" t="str">
        <f t="shared" si="47"/>
        <v/>
      </c>
      <c r="Y185" s="112" t="str">
        <f t="shared" si="48"/>
        <v/>
      </c>
      <c r="Z185" s="112" t="str">
        <f t="shared" si="49"/>
        <v/>
      </c>
      <c r="AA185" s="113">
        <f t="shared" si="45"/>
        <v>0</v>
      </c>
      <c r="AB185" s="163" t="str">
        <f t="shared" si="50"/>
        <v/>
      </c>
      <c r="AC185" s="114" t="str">
        <f t="shared" si="51"/>
        <v/>
      </c>
      <c r="AD185" s="53"/>
      <c r="AE185" s="53"/>
      <c r="AF185" s="53"/>
      <c r="AG185" s="53"/>
      <c r="AH185" s="53"/>
      <c r="AI185" s="53"/>
      <c r="AJ185" s="166"/>
      <c r="AK185" s="53"/>
      <c r="AL185" s="166"/>
      <c r="AM185" s="53"/>
      <c r="AN185" s="8"/>
      <c r="AO185" s="8"/>
      <c r="AP185" s="8"/>
      <c r="AQ185" s="8"/>
      <c r="AR185" s="8"/>
      <c r="AS185" s="8"/>
      <c r="AT185" s="8"/>
      <c r="AU185" s="8"/>
      <c r="AV185" s="10"/>
      <c r="AW185" s="10"/>
      <c r="AX185" s="10"/>
      <c r="AY185" s="4" t="str">
        <f t="shared" si="52"/>
        <v/>
      </c>
      <c r="AZ185" s="4" t="str">
        <f t="shared" si="52"/>
        <v/>
      </c>
      <c r="BA185" s="4" t="str">
        <f t="shared" si="52"/>
        <v/>
      </c>
      <c r="BB185" s="4" t="str">
        <f t="shared" si="52"/>
        <v/>
      </c>
      <c r="BC185" s="4" t="str">
        <f>IF(CD185="○",COUNTIF($AN$17:CD185,"○"),"")</f>
        <v/>
      </c>
      <c r="BD185" s="4" t="str">
        <f>IF(CE185="○",COUNTIF($AO$17:CE185,"○"),"")</f>
        <v/>
      </c>
      <c r="BE185" s="4" t="str">
        <f>IF(CF185="○",COUNTIF($AP$17:CF185,"○"),"")</f>
        <v/>
      </c>
      <c r="BF185" s="4" t="str">
        <f>IF(CK185="○",COUNTIF($AU$17:CK185,"○"),"")</f>
        <v/>
      </c>
      <c r="BG185" s="77"/>
      <c r="BH185" s="77"/>
      <c r="BI185" s="4" t="str">
        <f t="shared" si="53"/>
        <v/>
      </c>
      <c r="BJ185" s="4" t="str">
        <f t="shared" si="53"/>
        <v/>
      </c>
      <c r="BK185" s="4" t="str">
        <f t="shared" si="53"/>
        <v/>
      </c>
      <c r="BL185" s="4" t="str">
        <f t="shared" si="53"/>
        <v/>
      </c>
      <c r="BM185" s="4" t="str">
        <f>IF(CL185="○",COUNTIF($AN$17:CL185,"○"),"")</f>
        <v/>
      </c>
      <c r="BN185" s="4" t="str">
        <f>IF(CM185="○",COUNTIF($AO$17:CM185,"○"),"")</f>
        <v/>
      </c>
      <c r="BO185" s="4" t="str">
        <f>IF(CN185="○",COUNTIF($AP$17:CN185,"○"),"")</f>
        <v/>
      </c>
      <c r="BP185" s="4" t="str">
        <f>IF(DI185="○",COUNTIF($AU$17:DI185,"○"),"")</f>
        <v/>
      </c>
      <c r="BQ185" s="77"/>
      <c r="BR185" s="77"/>
      <c r="BS185" s="4"/>
      <c r="BT185" s="10"/>
      <c r="BU185" s="10"/>
      <c r="BV185" s="10"/>
      <c r="BW185" s="10"/>
      <c r="BX185" s="10"/>
      <c r="BY185" s="18"/>
      <c r="BZ185" s="10"/>
      <c r="CA185" s="10"/>
      <c r="CB185" s="10"/>
      <c r="CC185" s="10"/>
      <c r="CD185" s="10"/>
      <c r="CE185" s="10"/>
      <c r="CF185" s="10"/>
    </row>
    <row r="186" spans="1:84" ht="21.95" customHeight="1" thickTop="1" thickBot="1" x14ac:dyDescent="0.2">
      <c r="A186" s="4"/>
      <c r="B186" s="4"/>
      <c r="C186" s="4"/>
      <c r="D186" s="4"/>
      <c r="E186" s="45"/>
      <c r="F186" s="45"/>
      <c r="G186" s="45"/>
      <c r="H186" s="45"/>
      <c r="I186" s="77"/>
      <c r="J186" s="77"/>
      <c r="K186" s="4"/>
      <c r="L186" s="4"/>
      <c r="M186" s="4"/>
      <c r="N186" s="4"/>
      <c r="O186" s="46"/>
      <c r="P186" s="46"/>
      <c r="Q186" s="46"/>
      <c r="R186" s="46"/>
      <c r="S186" s="77"/>
      <c r="T186" s="77"/>
      <c r="U186" s="10"/>
      <c r="V186" s="110">
        <f t="shared" si="46"/>
        <v>10</v>
      </c>
      <c r="W186" s="120" t="str">
        <f>IF('申込一覧表（女子）'!$B$26=0,"",('申込一覧表（女子）'!$B$26))</f>
        <v/>
      </c>
      <c r="X186" s="111" t="str">
        <f t="shared" si="47"/>
        <v/>
      </c>
      <c r="Y186" s="112" t="str">
        <f t="shared" si="48"/>
        <v/>
      </c>
      <c r="Z186" s="112" t="str">
        <f t="shared" si="49"/>
        <v/>
      </c>
      <c r="AA186" s="113">
        <f t="shared" si="45"/>
        <v>0</v>
      </c>
      <c r="AB186" s="163" t="str">
        <f t="shared" si="50"/>
        <v/>
      </c>
      <c r="AC186" s="114" t="str">
        <f t="shared" si="51"/>
        <v/>
      </c>
      <c r="AD186" s="53"/>
      <c r="AE186" s="53"/>
      <c r="AF186" s="53"/>
      <c r="AG186" s="53"/>
      <c r="AH186" s="53"/>
      <c r="AI186" s="53"/>
      <c r="AJ186" s="166"/>
      <c r="AK186" s="53"/>
      <c r="AL186" s="166"/>
      <c r="AM186" s="53"/>
      <c r="AN186" s="8"/>
      <c r="AO186" s="8"/>
      <c r="AP186" s="8"/>
      <c r="AQ186" s="8"/>
      <c r="AR186" s="8"/>
      <c r="AS186" s="8"/>
      <c r="AT186" s="8"/>
      <c r="AU186" s="8"/>
      <c r="AV186" s="10"/>
      <c r="AW186" s="10"/>
      <c r="AX186" s="10"/>
      <c r="AY186" s="4" t="str">
        <f t="shared" si="52"/>
        <v/>
      </c>
      <c r="AZ186" s="4" t="str">
        <f t="shared" si="52"/>
        <v/>
      </c>
      <c r="BA186" s="4" t="str">
        <f t="shared" si="52"/>
        <v/>
      </c>
      <c r="BB186" s="4" t="str">
        <f t="shared" si="52"/>
        <v/>
      </c>
      <c r="BC186" s="4" t="str">
        <f>IF(CD186="○",COUNTIF($AN$17:CD186,"○"),"")</f>
        <v/>
      </c>
      <c r="BD186" s="4" t="str">
        <f>IF(CE186="○",COUNTIF($AO$17:CE186,"○"),"")</f>
        <v/>
      </c>
      <c r="BE186" s="4" t="str">
        <f>IF(CF186="○",COUNTIF($AP$17:CF186,"○"),"")</f>
        <v/>
      </c>
      <c r="BF186" s="4" t="str">
        <f>IF(CK186="○",COUNTIF($AU$17:CK186,"○"),"")</f>
        <v/>
      </c>
      <c r="BG186" s="77"/>
      <c r="BH186" s="77"/>
      <c r="BI186" s="4" t="str">
        <f t="shared" si="53"/>
        <v/>
      </c>
      <c r="BJ186" s="4" t="str">
        <f t="shared" si="53"/>
        <v/>
      </c>
      <c r="BK186" s="4" t="str">
        <f t="shared" si="53"/>
        <v/>
      </c>
      <c r="BL186" s="4" t="str">
        <f t="shared" si="53"/>
        <v/>
      </c>
      <c r="BM186" s="4" t="str">
        <f>IF(CL186="○",COUNTIF($AN$17:CL186,"○"),"")</f>
        <v/>
      </c>
      <c r="BN186" s="4" t="str">
        <f>IF(CM186="○",COUNTIF($AO$17:CM186,"○"),"")</f>
        <v/>
      </c>
      <c r="BO186" s="4" t="str">
        <f>IF(CN186="○",COUNTIF($AP$17:CN186,"○"),"")</f>
        <v/>
      </c>
      <c r="BP186" s="4" t="str">
        <f>IF(DI186="○",COUNTIF($AU$17:DI186,"○"),"")</f>
        <v/>
      </c>
      <c r="BQ186" s="77"/>
      <c r="BR186" s="77"/>
      <c r="BS186" s="4"/>
      <c r="BT186" s="10"/>
      <c r="BU186" s="10"/>
      <c r="BV186" s="10"/>
      <c r="BW186" s="10"/>
      <c r="BX186" s="10"/>
      <c r="BY186" s="18"/>
      <c r="BZ186" s="10"/>
      <c r="CA186" s="10"/>
      <c r="CB186" s="10"/>
      <c r="CC186" s="10"/>
      <c r="CD186" s="10"/>
      <c r="CE186" s="10"/>
      <c r="CF186" s="10"/>
    </row>
    <row r="187" spans="1:84" ht="21.95" customHeight="1" thickTop="1" thickBot="1" x14ac:dyDescent="0.2">
      <c r="A187" s="4"/>
      <c r="B187" s="4"/>
      <c r="C187" s="4"/>
      <c r="D187" s="4"/>
      <c r="E187" s="45"/>
      <c r="F187" s="45"/>
      <c r="G187" s="45"/>
      <c r="H187" s="45"/>
      <c r="I187" s="77"/>
      <c r="J187" s="77"/>
      <c r="K187" s="4"/>
      <c r="L187" s="4"/>
      <c r="M187" s="4"/>
      <c r="N187" s="4"/>
      <c r="O187" s="46"/>
      <c r="P187" s="46"/>
      <c r="Q187" s="46"/>
      <c r="R187" s="46"/>
      <c r="S187" s="77"/>
      <c r="T187" s="77"/>
      <c r="U187" s="10"/>
      <c r="V187" s="110">
        <f t="shared" si="46"/>
        <v>11</v>
      </c>
      <c r="W187" s="120" t="str">
        <f>IF('申込一覧表（女子）'!$B$27=0,"",('申込一覧表（女子）'!$B$27))</f>
        <v/>
      </c>
      <c r="X187" s="111" t="str">
        <f t="shared" si="47"/>
        <v/>
      </c>
      <c r="Y187" s="112" t="str">
        <f t="shared" si="48"/>
        <v/>
      </c>
      <c r="Z187" s="112" t="str">
        <f t="shared" si="49"/>
        <v/>
      </c>
      <c r="AA187" s="113">
        <f t="shared" si="45"/>
        <v>0</v>
      </c>
      <c r="AB187" s="163" t="str">
        <f t="shared" si="50"/>
        <v/>
      </c>
      <c r="AC187" s="114" t="str">
        <f t="shared" si="51"/>
        <v/>
      </c>
      <c r="AD187" s="53"/>
      <c r="AE187" s="53"/>
      <c r="AF187" s="53"/>
      <c r="AG187" s="53"/>
      <c r="AH187" s="53"/>
      <c r="AI187" s="53"/>
      <c r="AJ187" s="166"/>
      <c r="AK187" s="53"/>
      <c r="AL187" s="166"/>
      <c r="AM187" s="53"/>
      <c r="AN187" s="8"/>
      <c r="AO187" s="8"/>
      <c r="AP187" s="8"/>
      <c r="AQ187" s="8"/>
      <c r="AR187" s="8"/>
      <c r="AS187" s="8"/>
      <c r="AT187" s="8"/>
      <c r="AU187" s="8"/>
      <c r="AV187" s="10"/>
      <c r="AW187" s="10"/>
      <c r="AX187" s="10"/>
      <c r="AY187" s="4" t="str">
        <f t="shared" si="52"/>
        <v/>
      </c>
      <c r="AZ187" s="4" t="str">
        <f t="shared" si="52"/>
        <v/>
      </c>
      <c r="BA187" s="4" t="str">
        <f t="shared" si="52"/>
        <v/>
      </c>
      <c r="BB187" s="4" t="str">
        <f t="shared" si="52"/>
        <v/>
      </c>
      <c r="BC187" s="4" t="str">
        <f>IF(CD187="○",COUNTIF($AN$17:CD187,"○"),"")</f>
        <v/>
      </c>
      <c r="BD187" s="4" t="str">
        <f>IF(CE187="○",COUNTIF($AO$17:CE187,"○"),"")</f>
        <v/>
      </c>
      <c r="BE187" s="4" t="str">
        <f>IF(CF187="○",COUNTIF($AP$17:CF187,"○"),"")</f>
        <v/>
      </c>
      <c r="BF187" s="4" t="str">
        <f>IF(CK187="○",COUNTIF($AU$17:CK187,"○"),"")</f>
        <v/>
      </c>
      <c r="BG187" s="77"/>
      <c r="BH187" s="77"/>
      <c r="BI187" s="4" t="str">
        <f t="shared" si="53"/>
        <v/>
      </c>
      <c r="BJ187" s="4" t="str">
        <f t="shared" si="53"/>
        <v/>
      </c>
      <c r="BK187" s="4" t="str">
        <f t="shared" si="53"/>
        <v/>
      </c>
      <c r="BL187" s="4" t="str">
        <f t="shared" si="53"/>
        <v/>
      </c>
      <c r="BM187" s="4" t="str">
        <f>IF(CL187="○",COUNTIF($AN$17:CL187,"○"),"")</f>
        <v/>
      </c>
      <c r="BN187" s="4" t="str">
        <f>IF(CM187="○",COUNTIF($AO$17:CM187,"○"),"")</f>
        <v/>
      </c>
      <c r="BO187" s="4" t="str">
        <f>IF(CN187="○",COUNTIF($AP$17:CN187,"○"),"")</f>
        <v/>
      </c>
      <c r="BP187" s="4" t="str">
        <f>IF(DI187="○",COUNTIF($AU$17:DI187,"○"),"")</f>
        <v/>
      </c>
      <c r="BQ187" s="77"/>
      <c r="BR187" s="77"/>
      <c r="BS187" s="4"/>
      <c r="BT187" s="10"/>
      <c r="BU187" s="10"/>
      <c r="BV187" s="10"/>
      <c r="BW187" s="10"/>
      <c r="BX187" s="10"/>
      <c r="BY187" s="18"/>
      <c r="BZ187" s="10"/>
      <c r="CA187" s="10"/>
      <c r="CB187" s="10"/>
      <c r="CC187" s="10"/>
      <c r="CD187" s="10"/>
      <c r="CE187" s="10"/>
      <c r="CF187" s="10"/>
    </row>
    <row r="188" spans="1:84" ht="21.95" customHeight="1" thickTop="1" thickBot="1" x14ac:dyDescent="0.2">
      <c r="A188" s="4"/>
      <c r="B188" s="4"/>
      <c r="C188" s="4"/>
      <c r="D188" s="4"/>
      <c r="E188" s="45"/>
      <c r="F188" s="45"/>
      <c r="G188" s="45"/>
      <c r="H188" s="45"/>
      <c r="I188" s="77"/>
      <c r="J188" s="77"/>
      <c r="K188" s="4"/>
      <c r="L188" s="4"/>
      <c r="M188" s="4"/>
      <c r="N188" s="4"/>
      <c r="O188" s="46"/>
      <c r="P188" s="46"/>
      <c r="Q188" s="46"/>
      <c r="R188" s="46"/>
      <c r="S188" s="77"/>
      <c r="T188" s="77"/>
      <c r="U188" s="10"/>
      <c r="V188" s="110">
        <f t="shared" si="46"/>
        <v>12</v>
      </c>
      <c r="W188" s="120" t="str">
        <f>IF('申込一覧表（女子）'!$B$28=0,"",('申込一覧表（女子）'!$B$28))</f>
        <v/>
      </c>
      <c r="X188" s="111" t="str">
        <f t="shared" si="47"/>
        <v/>
      </c>
      <c r="Y188" s="112" t="str">
        <f t="shared" si="48"/>
        <v/>
      </c>
      <c r="Z188" s="112" t="str">
        <f t="shared" si="49"/>
        <v/>
      </c>
      <c r="AA188" s="113">
        <f t="shared" si="45"/>
        <v>0</v>
      </c>
      <c r="AB188" s="163" t="str">
        <f t="shared" si="50"/>
        <v/>
      </c>
      <c r="AC188" s="114" t="str">
        <f t="shared" si="51"/>
        <v/>
      </c>
      <c r="AD188" s="53"/>
      <c r="AE188" s="53"/>
      <c r="AF188" s="53"/>
      <c r="AG188" s="53"/>
      <c r="AH188" s="53"/>
      <c r="AI188" s="53"/>
      <c r="AJ188" s="166"/>
      <c r="AK188" s="53"/>
      <c r="AL188" s="166"/>
      <c r="AM188" s="53"/>
      <c r="AN188" s="8"/>
      <c r="AO188" s="8"/>
      <c r="AP188" s="8"/>
      <c r="AQ188" s="8"/>
      <c r="AR188" s="8"/>
      <c r="AS188" s="8"/>
      <c r="AT188" s="8"/>
      <c r="AU188" s="8"/>
      <c r="AV188" s="10"/>
      <c r="AW188" s="10"/>
      <c r="AX188" s="10"/>
      <c r="AY188" s="4" t="str">
        <f t="shared" si="52"/>
        <v/>
      </c>
      <c r="AZ188" s="4" t="str">
        <f t="shared" si="52"/>
        <v/>
      </c>
      <c r="BA188" s="4" t="str">
        <f t="shared" si="52"/>
        <v/>
      </c>
      <c r="BB188" s="4" t="str">
        <f t="shared" si="52"/>
        <v/>
      </c>
      <c r="BC188" s="4" t="str">
        <f>IF(CD188="○",COUNTIF($AN$17:CD188,"○"),"")</f>
        <v/>
      </c>
      <c r="BD188" s="4" t="str">
        <f>IF(CE188="○",COUNTIF($AO$17:CE188,"○"),"")</f>
        <v/>
      </c>
      <c r="BE188" s="4" t="str">
        <f>IF(CF188="○",COUNTIF($AP$17:CF188,"○"),"")</f>
        <v/>
      </c>
      <c r="BF188" s="4" t="str">
        <f>IF(CK188="○",COUNTIF($AU$17:CK188,"○"),"")</f>
        <v/>
      </c>
      <c r="BG188" s="77"/>
      <c r="BH188" s="77"/>
      <c r="BI188" s="4" t="str">
        <f t="shared" si="53"/>
        <v/>
      </c>
      <c r="BJ188" s="4" t="str">
        <f t="shared" si="53"/>
        <v/>
      </c>
      <c r="BK188" s="4" t="str">
        <f t="shared" si="53"/>
        <v/>
      </c>
      <c r="BL188" s="4" t="str">
        <f t="shared" si="53"/>
        <v/>
      </c>
      <c r="BM188" s="4" t="str">
        <f>IF(CL188="○",COUNTIF($AN$17:CL188,"○"),"")</f>
        <v/>
      </c>
      <c r="BN188" s="4" t="str">
        <f>IF(CM188="○",COUNTIF($AO$17:CM188,"○"),"")</f>
        <v/>
      </c>
      <c r="BO188" s="4" t="str">
        <f>IF(CN188="○",COUNTIF($AP$17:CN188,"○"),"")</f>
        <v/>
      </c>
      <c r="BP188" s="4" t="str">
        <f>IF(DI188="○",COUNTIF($AU$17:DI188,"○"),"")</f>
        <v/>
      </c>
      <c r="BQ188" s="77"/>
      <c r="BR188" s="77"/>
      <c r="BS188" s="4"/>
      <c r="BT188" s="10"/>
      <c r="BU188" s="10"/>
      <c r="BV188" s="10"/>
      <c r="BW188" s="10"/>
      <c r="BX188" s="10"/>
      <c r="BY188" s="18"/>
      <c r="BZ188" s="10"/>
      <c r="CA188" s="10"/>
      <c r="CB188" s="10"/>
      <c r="CC188" s="10"/>
      <c r="CD188" s="10"/>
      <c r="CE188" s="10"/>
      <c r="CF188" s="10"/>
    </row>
    <row r="189" spans="1:84" ht="21.95" customHeight="1" thickTop="1" thickBot="1" x14ac:dyDescent="0.2">
      <c r="A189" s="4"/>
      <c r="B189" s="4"/>
      <c r="C189" s="4"/>
      <c r="D189" s="4"/>
      <c r="E189" s="45"/>
      <c r="F189" s="45"/>
      <c r="G189" s="45"/>
      <c r="H189" s="45"/>
      <c r="I189" s="77"/>
      <c r="J189" s="77"/>
      <c r="K189" s="4"/>
      <c r="L189" s="4"/>
      <c r="M189" s="4"/>
      <c r="N189" s="4"/>
      <c r="O189" s="46"/>
      <c r="P189" s="46"/>
      <c r="Q189" s="46"/>
      <c r="R189" s="46"/>
      <c r="S189" s="77"/>
      <c r="T189" s="77"/>
      <c r="U189" s="10"/>
      <c r="V189" s="110">
        <f t="shared" si="46"/>
        <v>13</v>
      </c>
      <c r="W189" s="120" t="str">
        <f>IF('申込一覧表（女子）'!$B$29=0,"",('申込一覧表（女子）'!$B$29))</f>
        <v/>
      </c>
      <c r="X189" s="111" t="str">
        <f t="shared" si="47"/>
        <v/>
      </c>
      <c r="Y189" s="112" t="str">
        <f t="shared" si="48"/>
        <v/>
      </c>
      <c r="Z189" s="112" t="str">
        <f t="shared" si="49"/>
        <v/>
      </c>
      <c r="AA189" s="113">
        <f t="shared" si="45"/>
        <v>0</v>
      </c>
      <c r="AB189" s="163" t="str">
        <f t="shared" si="50"/>
        <v/>
      </c>
      <c r="AC189" s="114" t="str">
        <f t="shared" si="51"/>
        <v/>
      </c>
      <c r="AD189" s="53"/>
      <c r="AE189" s="53"/>
      <c r="AF189" s="53"/>
      <c r="AG189" s="53"/>
      <c r="AH189" s="53"/>
      <c r="AI189" s="53"/>
      <c r="AJ189" s="166"/>
      <c r="AK189" s="53"/>
      <c r="AL189" s="166"/>
      <c r="AM189" s="53"/>
      <c r="AN189" s="8"/>
      <c r="AO189" s="8"/>
      <c r="AP189" s="8"/>
      <c r="AQ189" s="8"/>
      <c r="AR189" s="8"/>
      <c r="AS189" s="8"/>
      <c r="AT189" s="8"/>
      <c r="AU189" s="8"/>
      <c r="AV189" s="10"/>
      <c r="AW189" s="10"/>
      <c r="AX189" s="10"/>
      <c r="AY189" s="4" t="str">
        <f t="shared" si="52"/>
        <v/>
      </c>
      <c r="AZ189" s="4" t="str">
        <f t="shared" si="52"/>
        <v/>
      </c>
      <c r="BA189" s="4" t="str">
        <f t="shared" si="52"/>
        <v/>
      </c>
      <c r="BB189" s="4" t="str">
        <f t="shared" si="52"/>
        <v/>
      </c>
      <c r="BC189" s="4" t="str">
        <f>IF(CD189="○",COUNTIF($AN$17:CD189,"○"),"")</f>
        <v/>
      </c>
      <c r="BD189" s="4" t="str">
        <f>IF(CE189="○",COUNTIF($AO$17:CE189,"○"),"")</f>
        <v/>
      </c>
      <c r="BE189" s="4" t="str">
        <f>IF(CF189="○",COUNTIF($AP$17:CF189,"○"),"")</f>
        <v/>
      </c>
      <c r="BF189" s="4" t="str">
        <f>IF(CK189="○",COUNTIF($AU$17:CK189,"○"),"")</f>
        <v/>
      </c>
      <c r="BG189" s="77"/>
      <c r="BH189" s="77"/>
      <c r="BI189" s="4" t="str">
        <f t="shared" si="53"/>
        <v/>
      </c>
      <c r="BJ189" s="4" t="str">
        <f t="shared" si="53"/>
        <v/>
      </c>
      <c r="BK189" s="4" t="str">
        <f t="shared" si="53"/>
        <v/>
      </c>
      <c r="BL189" s="4" t="str">
        <f t="shared" si="53"/>
        <v/>
      </c>
      <c r="BM189" s="4" t="str">
        <f>IF(CL189="○",COUNTIF($AN$17:CL189,"○"),"")</f>
        <v/>
      </c>
      <c r="BN189" s="4" t="str">
        <f>IF(CM189="○",COUNTIF($AO$17:CM189,"○"),"")</f>
        <v/>
      </c>
      <c r="BO189" s="4" t="str">
        <f>IF(CN189="○",COUNTIF($AP$17:CN189,"○"),"")</f>
        <v/>
      </c>
      <c r="BP189" s="4" t="str">
        <f>IF(DI189="○",COUNTIF($AU$17:DI189,"○"),"")</f>
        <v/>
      </c>
      <c r="BQ189" s="77"/>
      <c r="BR189" s="77"/>
      <c r="BS189" s="4"/>
      <c r="BT189" s="10"/>
      <c r="BU189" s="10"/>
      <c r="BV189" s="10"/>
      <c r="BW189" s="10"/>
      <c r="BX189" s="10"/>
      <c r="BY189" s="37"/>
      <c r="BZ189" s="10"/>
      <c r="CA189" s="10"/>
      <c r="CB189" s="10"/>
      <c r="CC189" s="10"/>
      <c r="CD189" s="10"/>
      <c r="CE189" s="10"/>
      <c r="CF189" s="10"/>
    </row>
    <row r="190" spans="1:84" ht="21.95" customHeight="1" thickTop="1" thickBot="1" x14ac:dyDescent="0.2">
      <c r="A190" s="4"/>
      <c r="B190" s="4"/>
      <c r="C190" s="4"/>
      <c r="D190" s="4"/>
      <c r="E190" s="45"/>
      <c r="F190" s="45"/>
      <c r="G190" s="45"/>
      <c r="H190" s="45"/>
      <c r="I190" s="77"/>
      <c r="J190" s="77"/>
      <c r="K190" s="4"/>
      <c r="L190" s="4"/>
      <c r="M190" s="4"/>
      <c r="N190" s="4"/>
      <c r="O190" s="46"/>
      <c r="P190" s="46"/>
      <c r="Q190" s="46"/>
      <c r="R190" s="46"/>
      <c r="S190" s="77"/>
      <c r="T190" s="77"/>
      <c r="U190" s="10"/>
      <c r="V190" s="110">
        <f t="shared" si="46"/>
        <v>14</v>
      </c>
      <c r="W190" s="120" t="str">
        <f>IF('申込一覧表（女子）'!$B$30=0,"",('申込一覧表（女子）'!$B$30))</f>
        <v/>
      </c>
      <c r="X190" s="111" t="str">
        <f t="shared" si="47"/>
        <v/>
      </c>
      <c r="Y190" s="112" t="str">
        <f t="shared" si="48"/>
        <v/>
      </c>
      <c r="Z190" s="112" t="str">
        <f t="shared" si="49"/>
        <v/>
      </c>
      <c r="AA190" s="113">
        <f t="shared" si="45"/>
        <v>0</v>
      </c>
      <c r="AB190" s="163" t="str">
        <f t="shared" si="50"/>
        <v/>
      </c>
      <c r="AC190" s="114" t="str">
        <f t="shared" si="51"/>
        <v/>
      </c>
      <c r="AD190" s="53"/>
      <c r="AE190" s="53"/>
      <c r="AF190" s="53"/>
      <c r="AG190" s="53"/>
      <c r="AH190" s="53"/>
      <c r="AI190" s="53"/>
      <c r="AJ190" s="166"/>
      <c r="AK190" s="53"/>
      <c r="AL190" s="166"/>
      <c r="AM190" s="53"/>
      <c r="AN190" s="8"/>
      <c r="AO190" s="8"/>
      <c r="AP190" s="8"/>
      <c r="AQ190" s="8"/>
      <c r="AR190" s="8"/>
      <c r="AS190" s="8"/>
      <c r="AT190" s="8"/>
      <c r="AU190" s="8"/>
      <c r="AV190" s="10"/>
      <c r="AW190" s="10"/>
      <c r="AX190" s="10"/>
      <c r="AY190" s="4" t="str">
        <f t="shared" si="52"/>
        <v/>
      </c>
      <c r="AZ190" s="4" t="str">
        <f t="shared" si="52"/>
        <v/>
      </c>
      <c r="BA190" s="4" t="str">
        <f t="shared" si="52"/>
        <v/>
      </c>
      <c r="BB190" s="4" t="str">
        <f t="shared" si="52"/>
        <v/>
      </c>
      <c r="BC190" s="4" t="str">
        <f>IF(CD190="○",COUNTIF($AN$17:CD190,"○"),"")</f>
        <v/>
      </c>
      <c r="BD190" s="4" t="str">
        <f>IF(CE190="○",COUNTIF($AO$17:CE190,"○"),"")</f>
        <v/>
      </c>
      <c r="BE190" s="4" t="str">
        <f>IF(CF190="○",COUNTIF($AP$17:CF190,"○"),"")</f>
        <v/>
      </c>
      <c r="BF190" s="4" t="str">
        <f>IF(CK190="○",COUNTIF($AU$17:CK190,"○"),"")</f>
        <v/>
      </c>
      <c r="BG190" s="77"/>
      <c r="BH190" s="77"/>
      <c r="BI190" s="4" t="str">
        <f t="shared" si="53"/>
        <v/>
      </c>
      <c r="BJ190" s="4" t="str">
        <f t="shared" si="53"/>
        <v/>
      </c>
      <c r="BK190" s="4" t="str">
        <f t="shared" si="53"/>
        <v/>
      </c>
      <c r="BL190" s="4" t="str">
        <f t="shared" si="53"/>
        <v/>
      </c>
      <c r="BM190" s="4" t="str">
        <f>IF(CL190="○",COUNTIF($AN$17:CL190,"○"),"")</f>
        <v/>
      </c>
      <c r="BN190" s="4" t="str">
        <f>IF(CM190="○",COUNTIF($AO$17:CM190,"○"),"")</f>
        <v/>
      </c>
      <c r="BO190" s="4" t="str">
        <f>IF(CN190="○",COUNTIF($AP$17:CN190,"○"),"")</f>
        <v/>
      </c>
      <c r="BP190" s="4" t="str">
        <f>IF(DI190="○",COUNTIF($AU$17:DI190,"○"),"")</f>
        <v/>
      </c>
      <c r="BQ190" s="77"/>
      <c r="BR190" s="77"/>
      <c r="BS190" s="4"/>
      <c r="BT190" s="10"/>
      <c r="BU190" s="10"/>
      <c r="BV190" s="10"/>
      <c r="BW190" s="10"/>
      <c r="BX190" s="10"/>
      <c r="BY190" s="18"/>
      <c r="BZ190" s="10"/>
      <c r="CA190" s="10"/>
      <c r="CB190" s="10"/>
      <c r="CC190" s="10"/>
      <c r="CD190" s="10"/>
      <c r="CE190" s="10"/>
      <c r="CF190" s="10"/>
    </row>
    <row r="191" spans="1:84" ht="21.95" customHeight="1" thickTop="1" thickBot="1" x14ac:dyDescent="0.2">
      <c r="A191" s="4"/>
      <c r="B191" s="4"/>
      <c r="C191" s="4"/>
      <c r="D191" s="4"/>
      <c r="E191" s="45"/>
      <c r="F191" s="45"/>
      <c r="G191" s="45"/>
      <c r="H191" s="45"/>
      <c r="I191" s="77"/>
      <c r="J191" s="77"/>
      <c r="K191" s="4"/>
      <c r="L191" s="4"/>
      <c r="M191" s="4"/>
      <c r="N191" s="4"/>
      <c r="O191" s="46"/>
      <c r="P191" s="46"/>
      <c r="Q191" s="46"/>
      <c r="R191" s="46"/>
      <c r="S191" s="77"/>
      <c r="T191" s="77"/>
      <c r="U191" s="10"/>
      <c r="V191" s="110">
        <f t="shared" si="46"/>
        <v>15</v>
      </c>
      <c r="W191" s="120" t="str">
        <f>IF('申込一覧表（女子）'!$B$31=0,"",('申込一覧表（女子）'!$B$31))</f>
        <v/>
      </c>
      <c r="X191" s="111" t="str">
        <f t="shared" si="47"/>
        <v/>
      </c>
      <c r="Y191" s="112" t="str">
        <f t="shared" si="48"/>
        <v/>
      </c>
      <c r="Z191" s="112" t="str">
        <f t="shared" si="49"/>
        <v/>
      </c>
      <c r="AA191" s="113">
        <f t="shared" si="45"/>
        <v>0</v>
      </c>
      <c r="AB191" s="163" t="str">
        <f t="shared" si="50"/>
        <v/>
      </c>
      <c r="AC191" s="114" t="str">
        <f t="shared" si="51"/>
        <v/>
      </c>
      <c r="AD191" s="53"/>
      <c r="AE191" s="53"/>
      <c r="AF191" s="53"/>
      <c r="AG191" s="53"/>
      <c r="AH191" s="53"/>
      <c r="AI191" s="53"/>
      <c r="AJ191" s="166"/>
      <c r="AK191" s="53"/>
      <c r="AL191" s="166"/>
      <c r="AM191" s="53"/>
      <c r="AN191" s="8"/>
      <c r="AO191" s="8"/>
      <c r="AP191" s="8"/>
      <c r="AQ191" s="8"/>
      <c r="AR191" s="8"/>
      <c r="AS191" s="8"/>
      <c r="AT191" s="8"/>
      <c r="AU191" s="8"/>
      <c r="AV191" s="10"/>
      <c r="AW191" s="10"/>
      <c r="AX191" s="10"/>
      <c r="AY191" s="4" t="str">
        <f t="shared" si="52"/>
        <v/>
      </c>
      <c r="AZ191" s="4" t="str">
        <f t="shared" si="52"/>
        <v/>
      </c>
      <c r="BA191" s="4" t="str">
        <f t="shared" si="52"/>
        <v/>
      </c>
      <c r="BB191" s="4" t="str">
        <f t="shared" si="52"/>
        <v/>
      </c>
      <c r="BC191" s="4" t="str">
        <f>IF(CD191="○",COUNTIF($AN$17:CD191,"○"),"")</f>
        <v/>
      </c>
      <c r="BD191" s="4" t="str">
        <f>IF(CE191="○",COUNTIF($AO$17:CE191,"○"),"")</f>
        <v/>
      </c>
      <c r="BE191" s="4" t="str">
        <f>IF(CF191="○",COUNTIF($AP$17:CF191,"○"),"")</f>
        <v/>
      </c>
      <c r="BF191" s="4" t="str">
        <f>IF(CK191="○",COUNTIF($AU$17:CK191,"○"),"")</f>
        <v/>
      </c>
      <c r="BG191" s="77"/>
      <c r="BH191" s="77"/>
      <c r="BI191" s="4" t="str">
        <f t="shared" si="53"/>
        <v/>
      </c>
      <c r="BJ191" s="4" t="str">
        <f t="shared" si="53"/>
        <v/>
      </c>
      <c r="BK191" s="4" t="str">
        <f t="shared" si="53"/>
        <v/>
      </c>
      <c r="BL191" s="4" t="str">
        <f t="shared" si="53"/>
        <v/>
      </c>
      <c r="BM191" s="4" t="str">
        <f>IF(CL191="○",COUNTIF($AN$17:CL191,"○"),"")</f>
        <v/>
      </c>
      <c r="BN191" s="4" t="str">
        <f>IF(CM191="○",COUNTIF($AO$17:CM191,"○"),"")</f>
        <v/>
      </c>
      <c r="BO191" s="4" t="str">
        <f>IF(CN191="○",COUNTIF($AP$17:CN191,"○"),"")</f>
        <v/>
      </c>
      <c r="BP191" s="4" t="str">
        <f>IF(DI191="○",COUNTIF($AU$17:DI191,"○"),"")</f>
        <v/>
      </c>
      <c r="BQ191" s="77"/>
      <c r="BR191" s="77"/>
      <c r="BS191" s="4"/>
      <c r="BT191" s="10"/>
      <c r="BU191" s="10"/>
      <c r="BV191" s="24"/>
      <c r="BW191" s="10"/>
      <c r="BX191" s="10"/>
      <c r="BY191" s="26"/>
      <c r="BZ191" s="4"/>
      <c r="CA191" s="4"/>
      <c r="CB191" s="10"/>
      <c r="CC191" s="10"/>
      <c r="CD191" s="10"/>
      <c r="CE191" s="24"/>
      <c r="CF191" s="10"/>
    </row>
    <row r="192" spans="1:84" ht="21.95" customHeight="1" thickTop="1" thickBot="1" x14ac:dyDescent="0.2">
      <c r="A192" s="4"/>
      <c r="B192" s="4"/>
      <c r="C192" s="4"/>
      <c r="D192" s="4"/>
      <c r="E192" s="45"/>
      <c r="F192" s="45"/>
      <c r="G192" s="45"/>
      <c r="H192" s="45"/>
      <c r="I192" s="77"/>
      <c r="J192" s="77"/>
      <c r="K192" s="4"/>
      <c r="L192" s="4"/>
      <c r="M192" s="4"/>
      <c r="N192" s="4"/>
      <c r="O192" s="46"/>
      <c r="P192" s="46"/>
      <c r="Q192" s="46"/>
      <c r="R192" s="46"/>
      <c r="S192" s="77"/>
      <c r="T192" s="77"/>
      <c r="U192" s="10"/>
      <c r="V192" s="110">
        <f t="shared" si="46"/>
        <v>16</v>
      </c>
      <c r="W192" s="120" t="str">
        <f>IF('申込一覧表（女子）'!$B$32=0,"",('申込一覧表（女子）'!$B$32))</f>
        <v/>
      </c>
      <c r="X192" s="111" t="str">
        <f t="shared" si="47"/>
        <v/>
      </c>
      <c r="Y192" s="112" t="str">
        <f t="shared" si="48"/>
        <v/>
      </c>
      <c r="Z192" s="112" t="str">
        <f t="shared" si="49"/>
        <v/>
      </c>
      <c r="AA192" s="113">
        <f t="shared" si="45"/>
        <v>0</v>
      </c>
      <c r="AB192" s="163" t="str">
        <f t="shared" si="50"/>
        <v/>
      </c>
      <c r="AC192" s="114" t="str">
        <f t="shared" si="51"/>
        <v/>
      </c>
      <c r="AD192" s="53"/>
      <c r="AE192" s="53"/>
      <c r="AF192" s="53"/>
      <c r="AG192" s="53"/>
      <c r="AH192" s="53"/>
      <c r="AI192" s="53"/>
      <c r="AJ192" s="166"/>
      <c r="AK192" s="53"/>
      <c r="AL192" s="166"/>
      <c r="AM192" s="53"/>
      <c r="AN192" s="8"/>
      <c r="AO192" s="8"/>
      <c r="AP192" s="8"/>
      <c r="AQ192" s="8"/>
      <c r="AR192" s="8"/>
      <c r="AS192" s="8"/>
      <c r="AT192" s="8"/>
      <c r="AU192" s="8"/>
      <c r="AV192" s="10"/>
      <c r="AW192" s="10"/>
      <c r="AX192" s="10"/>
      <c r="AY192" s="4" t="str">
        <f t="shared" si="52"/>
        <v/>
      </c>
      <c r="AZ192" s="4" t="str">
        <f t="shared" si="52"/>
        <v/>
      </c>
      <c r="BA192" s="4" t="str">
        <f t="shared" si="52"/>
        <v/>
      </c>
      <c r="BB192" s="4" t="str">
        <f t="shared" si="52"/>
        <v/>
      </c>
      <c r="BC192" s="4" t="str">
        <f>IF(CD192="○",COUNTIF($AN$17:CD192,"○"),"")</f>
        <v/>
      </c>
      <c r="BD192" s="4" t="str">
        <f>IF(CE192="○",COUNTIF($AO$17:CE192,"○"),"")</f>
        <v/>
      </c>
      <c r="BE192" s="4" t="str">
        <f>IF(CF192="○",COUNTIF($AP$17:CF192,"○"),"")</f>
        <v/>
      </c>
      <c r="BF192" s="4" t="str">
        <f>IF(CK192="○",COUNTIF($AU$17:CK192,"○"),"")</f>
        <v/>
      </c>
      <c r="BG192" s="77"/>
      <c r="BH192" s="77"/>
      <c r="BI192" s="4" t="str">
        <f t="shared" si="53"/>
        <v/>
      </c>
      <c r="BJ192" s="4" t="str">
        <f t="shared" si="53"/>
        <v/>
      </c>
      <c r="BK192" s="4" t="str">
        <f t="shared" si="53"/>
        <v/>
      </c>
      <c r="BL192" s="4" t="str">
        <f t="shared" si="53"/>
        <v/>
      </c>
      <c r="BM192" s="4" t="str">
        <f>IF(CL192="○",COUNTIF($AN$17:CL192,"○"),"")</f>
        <v/>
      </c>
      <c r="BN192" s="4" t="str">
        <f>IF(CM192="○",COUNTIF($AO$17:CM192,"○"),"")</f>
        <v/>
      </c>
      <c r="BO192" s="4" t="str">
        <f>IF(CN192="○",COUNTIF($AP$17:CN192,"○"),"")</f>
        <v/>
      </c>
      <c r="BP192" s="4" t="str">
        <f>IF(DI192="○",COUNTIF($AU$17:DI192,"○"),"")</f>
        <v/>
      </c>
      <c r="BQ192" s="77"/>
      <c r="BR192" s="77"/>
      <c r="BS192" s="4"/>
      <c r="BT192" s="10"/>
      <c r="BU192" s="10"/>
      <c r="BV192" s="10"/>
      <c r="BW192" s="10"/>
      <c r="BX192" s="10"/>
      <c r="BY192" s="26"/>
      <c r="BZ192" s="4"/>
      <c r="CA192" s="4"/>
      <c r="CB192" s="10"/>
      <c r="CC192" s="10"/>
      <c r="CD192" s="10"/>
      <c r="CE192" s="10"/>
      <c r="CF192" s="10"/>
    </row>
    <row r="193" spans="1:84" ht="21.95" customHeight="1" thickTop="1" thickBot="1" x14ac:dyDescent="0.2">
      <c r="A193" s="4"/>
      <c r="B193" s="4"/>
      <c r="C193" s="4"/>
      <c r="D193" s="4"/>
      <c r="E193" s="45"/>
      <c r="F193" s="45"/>
      <c r="G193" s="45"/>
      <c r="H193" s="45"/>
      <c r="I193" s="77"/>
      <c r="J193" s="77"/>
      <c r="K193" s="4"/>
      <c r="L193" s="4"/>
      <c r="M193" s="4"/>
      <c r="N193" s="4"/>
      <c r="O193" s="46"/>
      <c r="P193" s="46"/>
      <c r="Q193" s="46"/>
      <c r="R193" s="46"/>
      <c r="S193" s="77"/>
      <c r="T193" s="77"/>
      <c r="U193" s="10"/>
      <c r="V193" s="110">
        <f t="shared" si="46"/>
        <v>17</v>
      </c>
      <c r="W193" s="120" t="str">
        <f>IF('申込一覧表（女子）'!$B$33=0,"",('申込一覧表（女子）'!$B$33))</f>
        <v/>
      </c>
      <c r="X193" s="111" t="str">
        <f t="shared" si="47"/>
        <v/>
      </c>
      <c r="Y193" s="112" t="str">
        <f t="shared" si="48"/>
        <v/>
      </c>
      <c r="Z193" s="112" t="str">
        <f t="shared" si="49"/>
        <v/>
      </c>
      <c r="AA193" s="113">
        <f t="shared" si="45"/>
        <v>0</v>
      </c>
      <c r="AB193" s="163" t="str">
        <f t="shared" si="50"/>
        <v/>
      </c>
      <c r="AC193" s="114" t="str">
        <f t="shared" si="51"/>
        <v/>
      </c>
      <c r="AD193" s="53"/>
      <c r="AE193" s="53"/>
      <c r="AF193" s="53"/>
      <c r="AG193" s="53"/>
      <c r="AH193" s="53"/>
      <c r="AI193" s="53"/>
      <c r="AJ193" s="166"/>
      <c r="AK193" s="53"/>
      <c r="AL193" s="166"/>
      <c r="AM193" s="53"/>
      <c r="AN193" s="8"/>
      <c r="AO193" s="8"/>
      <c r="AP193" s="8"/>
      <c r="AQ193" s="8"/>
      <c r="AR193" s="8"/>
      <c r="AS193" s="8"/>
      <c r="AT193" s="8"/>
      <c r="AU193" s="8"/>
      <c r="AV193" s="10"/>
      <c r="AW193" s="10"/>
      <c r="AX193" s="10"/>
      <c r="AY193" s="4" t="str">
        <f t="shared" si="52"/>
        <v/>
      </c>
      <c r="AZ193" s="4" t="str">
        <f t="shared" si="52"/>
        <v/>
      </c>
      <c r="BA193" s="4" t="str">
        <f t="shared" si="52"/>
        <v/>
      </c>
      <c r="BB193" s="4" t="str">
        <f t="shared" si="52"/>
        <v/>
      </c>
      <c r="BC193" s="4" t="str">
        <f>IF(CD193="○",COUNTIF($AN$17:CD193,"○"),"")</f>
        <v/>
      </c>
      <c r="BD193" s="4" t="str">
        <f>IF(CE193="○",COUNTIF($AO$17:CE193,"○"),"")</f>
        <v/>
      </c>
      <c r="BE193" s="4" t="str">
        <f>IF(CF193="○",COUNTIF($AP$17:CF193,"○"),"")</f>
        <v/>
      </c>
      <c r="BF193" s="4" t="str">
        <f>IF(CK193="○",COUNTIF($AU$17:CK193,"○"),"")</f>
        <v/>
      </c>
      <c r="BG193" s="77"/>
      <c r="BH193" s="77"/>
      <c r="BI193" s="4" t="str">
        <f t="shared" si="53"/>
        <v/>
      </c>
      <c r="BJ193" s="4" t="str">
        <f t="shared" si="53"/>
        <v/>
      </c>
      <c r="BK193" s="4" t="str">
        <f t="shared" si="53"/>
        <v/>
      </c>
      <c r="BL193" s="4" t="str">
        <f t="shared" si="53"/>
        <v/>
      </c>
      <c r="BM193" s="4" t="str">
        <f>IF(CL193="○",COUNTIF($AN$17:CL193,"○"),"")</f>
        <v/>
      </c>
      <c r="BN193" s="4" t="str">
        <f>IF(CM193="○",COUNTIF($AO$17:CM193,"○"),"")</f>
        <v/>
      </c>
      <c r="BO193" s="4" t="str">
        <f>IF(CN193="○",COUNTIF($AP$17:CN193,"○"),"")</f>
        <v/>
      </c>
      <c r="BP193" s="4" t="str">
        <f>IF(DI193="○",COUNTIF($AU$17:DI193,"○"),"")</f>
        <v/>
      </c>
      <c r="BQ193" s="77"/>
      <c r="BR193" s="77"/>
      <c r="BS193" s="4"/>
      <c r="BT193" s="10"/>
      <c r="BU193" s="10"/>
      <c r="BV193" s="10"/>
      <c r="BW193" s="10"/>
      <c r="BX193" s="10"/>
      <c r="BY193" s="26"/>
      <c r="BZ193" s="4"/>
      <c r="CA193" s="4"/>
      <c r="CB193" s="10"/>
      <c r="CC193" s="10"/>
      <c r="CD193" s="10"/>
      <c r="CE193" s="10"/>
      <c r="CF193" s="10"/>
    </row>
    <row r="194" spans="1:84" ht="21.95" customHeight="1" thickTop="1" thickBot="1" x14ac:dyDescent="0.2">
      <c r="A194" s="4"/>
      <c r="B194" s="4"/>
      <c r="C194" s="4"/>
      <c r="D194" s="4"/>
      <c r="E194" s="45"/>
      <c r="F194" s="45"/>
      <c r="G194" s="45"/>
      <c r="H194" s="45"/>
      <c r="I194" s="77"/>
      <c r="J194" s="77"/>
      <c r="K194" s="4"/>
      <c r="L194" s="4"/>
      <c r="M194" s="4"/>
      <c r="N194" s="4"/>
      <c r="O194" s="46"/>
      <c r="P194" s="46"/>
      <c r="Q194" s="46"/>
      <c r="R194" s="46"/>
      <c r="S194" s="77"/>
      <c r="T194" s="77"/>
      <c r="U194" s="10"/>
      <c r="V194" s="110">
        <f t="shared" si="46"/>
        <v>18</v>
      </c>
      <c r="W194" s="120" t="str">
        <f>IF('申込一覧表（女子）'!$B$34=0,"",('申込一覧表（女子）'!$B$34))</f>
        <v/>
      </c>
      <c r="X194" s="111" t="str">
        <f t="shared" si="47"/>
        <v/>
      </c>
      <c r="Y194" s="112" t="str">
        <f t="shared" si="48"/>
        <v/>
      </c>
      <c r="Z194" s="112" t="str">
        <f t="shared" si="49"/>
        <v/>
      </c>
      <c r="AA194" s="113">
        <f t="shared" si="45"/>
        <v>0</v>
      </c>
      <c r="AB194" s="163" t="str">
        <f t="shared" si="50"/>
        <v/>
      </c>
      <c r="AC194" s="114" t="str">
        <f t="shared" si="51"/>
        <v/>
      </c>
      <c r="AD194" s="53"/>
      <c r="AE194" s="53"/>
      <c r="AF194" s="53"/>
      <c r="AG194" s="53"/>
      <c r="AH194" s="53"/>
      <c r="AI194" s="53"/>
      <c r="AJ194" s="166"/>
      <c r="AK194" s="53"/>
      <c r="AL194" s="166"/>
      <c r="AM194" s="53"/>
      <c r="AN194" s="8"/>
      <c r="AO194" s="8"/>
      <c r="AP194" s="8"/>
      <c r="AQ194" s="8"/>
      <c r="AR194" s="8"/>
      <c r="AS194" s="8"/>
      <c r="AT194" s="8"/>
      <c r="AU194" s="8"/>
      <c r="AV194" s="10"/>
      <c r="AW194" s="10"/>
      <c r="AX194" s="10"/>
      <c r="AY194" s="4" t="str">
        <f t="shared" si="52"/>
        <v/>
      </c>
      <c r="AZ194" s="4" t="str">
        <f t="shared" si="52"/>
        <v/>
      </c>
      <c r="BA194" s="4" t="str">
        <f t="shared" si="52"/>
        <v/>
      </c>
      <c r="BB194" s="4" t="str">
        <f t="shared" si="52"/>
        <v/>
      </c>
      <c r="BC194" s="4" t="str">
        <f>IF(CD194="○",COUNTIF($AN$17:CD194,"○"),"")</f>
        <v/>
      </c>
      <c r="BD194" s="4" t="str">
        <f>IF(CE194="○",COUNTIF($AO$17:CE194,"○"),"")</f>
        <v/>
      </c>
      <c r="BE194" s="4" t="str">
        <f>IF(CF194="○",COUNTIF($AP$17:CF194,"○"),"")</f>
        <v/>
      </c>
      <c r="BF194" s="4" t="str">
        <f>IF(CK194="○",COUNTIF($AU$17:CK194,"○"),"")</f>
        <v/>
      </c>
      <c r="BG194" s="77"/>
      <c r="BH194" s="77"/>
      <c r="BI194" s="4" t="str">
        <f t="shared" si="53"/>
        <v/>
      </c>
      <c r="BJ194" s="4" t="str">
        <f t="shared" si="53"/>
        <v/>
      </c>
      <c r="BK194" s="4" t="str">
        <f t="shared" si="53"/>
        <v/>
      </c>
      <c r="BL194" s="4" t="str">
        <f t="shared" si="53"/>
        <v/>
      </c>
      <c r="BM194" s="4" t="str">
        <f>IF(CL194="○",COUNTIF($AN$17:CL194,"○"),"")</f>
        <v/>
      </c>
      <c r="BN194" s="4" t="str">
        <f>IF(CM194="○",COUNTIF($AO$17:CM194,"○"),"")</f>
        <v/>
      </c>
      <c r="BO194" s="4" t="str">
        <f>IF(CN194="○",COUNTIF($AP$17:CN194,"○"),"")</f>
        <v/>
      </c>
      <c r="BP194" s="4" t="str">
        <f>IF(DI194="○",COUNTIF($AU$17:DI194,"○"),"")</f>
        <v/>
      </c>
      <c r="BQ194" s="77"/>
      <c r="BR194" s="77"/>
      <c r="BS194" s="4"/>
      <c r="BT194" s="10"/>
      <c r="BU194" s="10"/>
      <c r="BV194" s="10"/>
      <c r="BW194" s="10"/>
      <c r="BX194" s="10"/>
      <c r="BY194" s="26"/>
      <c r="BZ194" s="4"/>
      <c r="CA194" s="4"/>
      <c r="CB194" s="10"/>
      <c r="CC194" s="10"/>
      <c r="CD194" s="10"/>
      <c r="CE194" s="10"/>
      <c r="CF194" s="10"/>
    </row>
    <row r="195" spans="1:84" ht="21.95" customHeight="1" thickTop="1" thickBot="1" x14ac:dyDescent="0.2">
      <c r="A195" s="4"/>
      <c r="B195" s="4"/>
      <c r="C195" s="4"/>
      <c r="D195" s="4"/>
      <c r="E195" s="45"/>
      <c r="F195" s="45"/>
      <c r="G195" s="45"/>
      <c r="H195" s="45"/>
      <c r="I195" s="77"/>
      <c r="J195" s="77"/>
      <c r="K195" s="4"/>
      <c r="L195" s="4"/>
      <c r="M195" s="4"/>
      <c r="N195" s="4"/>
      <c r="O195" s="46"/>
      <c r="P195" s="46"/>
      <c r="Q195" s="46"/>
      <c r="R195" s="46"/>
      <c r="S195" s="77"/>
      <c r="T195" s="77"/>
      <c r="U195" s="10"/>
      <c r="V195" s="110">
        <f t="shared" si="46"/>
        <v>19</v>
      </c>
      <c r="W195" s="120" t="str">
        <f>IF('申込一覧表（女子）'!$B$35=0,"",('申込一覧表（女子）'!$B$35))</f>
        <v/>
      </c>
      <c r="X195" s="111" t="str">
        <f t="shared" si="47"/>
        <v/>
      </c>
      <c r="Y195" s="112" t="str">
        <f t="shared" si="48"/>
        <v/>
      </c>
      <c r="Z195" s="112" t="str">
        <f t="shared" si="49"/>
        <v/>
      </c>
      <c r="AA195" s="113">
        <f t="shared" si="45"/>
        <v>0</v>
      </c>
      <c r="AB195" s="163" t="str">
        <f t="shared" si="50"/>
        <v/>
      </c>
      <c r="AC195" s="114" t="str">
        <f t="shared" si="51"/>
        <v/>
      </c>
      <c r="AD195" s="53"/>
      <c r="AE195" s="53"/>
      <c r="AF195" s="53"/>
      <c r="AG195" s="53"/>
      <c r="AH195" s="53"/>
      <c r="AI195" s="53"/>
      <c r="AJ195" s="166"/>
      <c r="AK195" s="53"/>
      <c r="AL195" s="166"/>
      <c r="AM195" s="53"/>
      <c r="AN195" s="8"/>
      <c r="AO195" s="8"/>
      <c r="AP195" s="8"/>
      <c r="AQ195" s="8"/>
      <c r="AR195" s="8"/>
      <c r="AS195" s="8"/>
      <c r="AT195" s="8"/>
      <c r="AU195" s="8"/>
      <c r="AV195" s="10"/>
      <c r="AW195" s="10"/>
      <c r="AX195" s="10"/>
      <c r="AY195" s="4" t="str">
        <f t="shared" si="52"/>
        <v/>
      </c>
      <c r="AZ195" s="4" t="str">
        <f t="shared" si="52"/>
        <v/>
      </c>
      <c r="BA195" s="4" t="str">
        <f t="shared" si="52"/>
        <v/>
      </c>
      <c r="BB195" s="4" t="str">
        <f t="shared" si="52"/>
        <v/>
      </c>
      <c r="BC195" s="4" t="str">
        <f>IF(CD195="○",COUNTIF($AN$17:CD195,"○"),"")</f>
        <v/>
      </c>
      <c r="BD195" s="4" t="str">
        <f>IF(CE195="○",COUNTIF($AO$17:CE195,"○"),"")</f>
        <v/>
      </c>
      <c r="BE195" s="4" t="str">
        <f>IF(CF195="○",COUNTIF($AP$17:CF195,"○"),"")</f>
        <v/>
      </c>
      <c r="BF195" s="4" t="str">
        <f>IF(CK195="○",COUNTIF($AU$17:CK195,"○"),"")</f>
        <v/>
      </c>
      <c r="BG195" s="77"/>
      <c r="BH195" s="77"/>
      <c r="BI195" s="4" t="str">
        <f t="shared" si="53"/>
        <v/>
      </c>
      <c r="BJ195" s="4" t="str">
        <f t="shared" si="53"/>
        <v/>
      </c>
      <c r="BK195" s="4" t="str">
        <f t="shared" si="53"/>
        <v/>
      </c>
      <c r="BL195" s="4" t="str">
        <f t="shared" si="53"/>
        <v/>
      </c>
      <c r="BM195" s="4" t="str">
        <f>IF(CL195="○",COUNTIF($AN$17:CL195,"○"),"")</f>
        <v/>
      </c>
      <c r="BN195" s="4" t="str">
        <f>IF(CM195="○",COUNTIF($AO$17:CM195,"○"),"")</f>
        <v/>
      </c>
      <c r="BO195" s="4" t="str">
        <f>IF(CN195="○",COUNTIF($AP$17:CN195,"○"),"")</f>
        <v/>
      </c>
      <c r="BP195" s="4" t="str">
        <f>IF(DI195="○",COUNTIF($AU$17:DI195,"○"),"")</f>
        <v/>
      </c>
      <c r="BQ195" s="77"/>
      <c r="BR195" s="77"/>
      <c r="BS195" s="10"/>
      <c r="BT195" s="10"/>
      <c r="BU195" s="10"/>
      <c r="BV195" s="10"/>
      <c r="BW195" s="10"/>
      <c r="BX195" s="10"/>
      <c r="BY195" s="26"/>
      <c r="BZ195" s="4"/>
      <c r="CA195" s="4"/>
      <c r="CB195" s="10"/>
      <c r="CC195" s="10"/>
      <c r="CD195" s="10"/>
      <c r="CE195" s="10"/>
      <c r="CF195" s="10"/>
    </row>
    <row r="196" spans="1:84" ht="21.95" customHeight="1" thickTop="1" thickBot="1" x14ac:dyDescent="0.2">
      <c r="A196" s="4"/>
      <c r="B196" s="4"/>
      <c r="C196" s="4"/>
      <c r="D196" s="4"/>
      <c r="E196" s="45"/>
      <c r="F196" s="45"/>
      <c r="G196" s="45"/>
      <c r="H196" s="45"/>
      <c r="I196" s="77"/>
      <c r="J196" s="77"/>
      <c r="K196" s="4"/>
      <c r="L196" s="4"/>
      <c r="M196" s="4"/>
      <c r="N196" s="4"/>
      <c r="O196" s="46"/>
      <c r="P196" s="46"/>
      <c r="Q196" s="46"/>
      <c r="R196" s="46"/>
      <c r="S196" s="77"/>
      <c r="T196" s="77"/>
      <c r="U196" s="10"/>
      <c r="V196" s="110">
        <f t="shared" si="46"/>
        <v>20</v>
      </c>
      <c r="W196" s="120" t="str">
        <f>IF('申込一覧表（女子）'!$B$36=0,"",('申込一覧表（女子）'!$B$36))</f>
        <v/>
      </c>
      <c r="X196" s="111" t="str">
        <f t="shared" si="47"/>
        <v/>
      </c>
      <c r="Y196" s="112" t="str">
        <f t="shared" si="48"/>
        <v/>
      </c>
      <c r="Z196" s="112" t="str">
        <f t="shared" si="49"/>
        <v/>
      </c>
      <c r="AA196" s="113">
        <f t="shared" si="45"/>
        <v>0</v>
      </c>
      <c r="AB196" s="163" t="str">
        <f t="shared" si="50"/>
        <v/>
      </c>
      <c r="AC196" s="114" t="str">
        <f t="shared" si="51"/>
        <v/>
      </c>
      <c r="AD196" s="53"/>
      <c r="AE196" s="53"/>
      <c r="AF196" s="53"/>
      <c r="AG196" s="53"/>
      <c r="AH196" s="53"/>
      <c r="AI196" s="53"/>
      <c r="AJ196" s="166"/>
      <c r="AK196" s="53"/>
      <c r="AL196" s="166"/>
      <c r="AM196" s="53"/>
      <c r="AN196" s="8"/>
      <c r="AO196" s="8"/>
      <c r="AP196" s="8"/>
      <c r="AQ196" s="8"/>
      <c r="AR196" s="8"/>
      <c r="AS196" s="8"/>
      <c r="AT196" s="8"/>
      <c r="AU196" s="8"/>
      <c r="AV196" s="10"/>
      <c r="AW196" s="10"/>
      <c r="AX196" s="10"/>
      <c r="AY196" s="4" t="str">
        <f t="shared" si="52"/>
        <v/>
      </c>
      <c r="AZ196" s="4" t="str">
        <f t="shared" si="52"/>
        <v/>
      </c>
      <c r="BA196" s="4" t="str">
        <f t="shared" si="52"/>
        <v/>
      </c>
      <c r="BB196" s="4" t="str">
        <f t="shared" si="52"/>
        <v/>
      </c>
      <c r="BC196" s="4" t="str">
        <f>IF(CD196="○",COUNTIF($AN$17:CD196,"○"),"")</f>
        <v/>
      </c>
      <c r="BD196" s="4" t="str">
        <f>IF(CE196="○",COUNTIF($AO$17:CE196,"○"),"")</f>
        <v/>
      </c>
      <c r="BE196" s="4" t="str">
        <f>IF(CF196="○",COUNTIF($AP$17:CF196,"○"),"")</f>
        <v/>
      </c>
      <c r="BF196" s="4" t="str">
        <f>IF(CK196="○",COUNTIF($AU$17:CK196,"○"),"")</f>
        <v/>
      </c>
      <c r="BG196" s="77"/>
      <c r="BH196" s="77"/>
      <c r="BI196" s="4" t="str">
        <f t="shared" si="53"/>
        <v/>
      </c>
      <c r="BJ196" s="4" t="str">
        <f t="shared" si="53"/>
        <v/>
      </c>
      <c r="BK196" s="4" t="str">
        <f t="shared" si="53"/>
        <v/>
      </c>
      <c r="BL196" s="4" t="str">
        <f t="shared" si="53"/>
        <v/>
      </c>
      <c r="BM196" s="4" t="str">
        <f>IF(CL196="○",COUNTIF($AN$17:CL196,"○"),"")</f>
        <v/>
      </c>
      <c r="BN196" s="4" t="str">
        <f>IF(CM196="○",COUNTIF($AO$17:CM196,"○"),"")</f>
        <v/>
      </c>
      <c r="BO196" s="4" t="str">
        <f>IF(CN196="○",COUNTIF($AP$17:CN196,"○"),"")</f>
        <v/>
      </c>
      <c r="BP196" s="4" t="str">
        <f>IF(DI196="○",COUNTIF($AU$17:DI196,"○"),"")</f>
        <v/>
      </c>
      <c r="BQ196" s="77"/>
      <c r="BR196" s="77"/>
      <c r="BS196" s="10"/>
      <c r="BT196" s="10"/>
      <c r="BU196" s="10"/>
      <c r="BV196" s="10"/>
      <c r="BW196" s="10"/>
      <c r="BX196" s="10"/>
      <c r="BY196" s="26"/>
      <c r="BZ196" s="4"/>
      <c r="CA196" s="4"/>
      <c r="CB196" s="10"/>
      <c r="CC196" s="10"/>
      <c r="CD196" s="10"/>
      <c r="CE196" s="10"/>
      <c r="CF196" s="10"/>
    </row>
    <row r="197" spans="1:84" ht="21.95" customHeight="1" thickTop="1" thickBot="1" x14ac:dyDescent="0.2">
      <c r="A197" s="4"/>
      <c r="B197" s="4"/>
      <c r="C197" s="4"/>
      <c r="D197" s="4"/>
      <c r="E197" s="45"/>
      <c r="F197" s="45"/>
      <c r="G197" s="45"/>
      <c r="H197" s="45"/>
      <c r="I197" s="77"/>
      <c r="J197" s="77"/>
      <c r="K197" s="4"/>
      <c r="L197" s="4"/>
      <c r="M197" s="4"/>
      <c r="N197" s="4"/>
      <c r="O197" s="46"/>
      <c r="P197" s="46"/>
      <c r="Q197" s="46"/>
      <c r="R197" s="46"/>
      <c r="S197" s="77"/>
      <c r="T197" s="77"/>
      <c r="U197" s="10"/>
      <c r="V197" s="110">
        <f t="shared" si="46"/>
        <v>21</v>
      </c>
      <c r="W197" s="120" t="str">
        <f>IF('申込一覧表（女子）'!$B$37=0,"",('申込一覧表（女子）'!$B$37))</f>
        <v/>
      </c>
      <c r="X197" s="111" t="str">
        <f t="shared" si="47"/>
        <v/>
      </c>
      <c r="Y197" s="112" t="str">
        <f t="shared" si="48"/>
        <v/>
      </c>
      <c r="Z197" s="112" t="str">
        <f t="shared" si="49"/>
        <v/>
      </c>
      <c r="AA197" s="113">
        <f t="shared" si="45"/>
        <v>0</v>
      </c>
      <c r="AB197" s="163" t="str">
        <f t="shared" si="50"/>
        <v/>
      </c>
      <c r="AC197" s="114" t="str">
        <f t="shared" si="51"/>
        <v/>
      </c>
      <c r="AD197" s="53"/>
      <c r="AE197" s="53"/>
      <c r="AF197" s="53"/>
      <c r="AG197" s="53"/>
      <c r="AH197" s="53"/>
      <c r="AI197" s="53"/>
      <c r="AJ197" s="166"/>
      <c r="AK197" s="53"/>
      <c r="AL197" s="166"/>
      <c r="AM197" s="53"/>
      <c r="AN197" s="8"/>
      <c r="AO197" s="8"/>
      <c r="AP197" s="8"/>
      <c r="AQ197" s="8"/>
      <c r="AR197" s="8"/>
      <c r="AS197" s="8"/>
      <c r="AT197" s="8"/>
      <c r="AU197" s="8"/>
      <c r="AV197" s="10"/>
      <c r="AW197" s="10"/>
      <c r="AX197" s="10"/>
      <c r="AY197" s="4" t="str">
        <f t="shared" si="52"/>
        <v/>
      </c>
      <c r="AZ197" s="4" t="str">
        <f t="shared" si="52"/>
        <v/>
      </c>
      <c r="BA197" s="4" t="str">
        <f t="shared" si="52"/>
        <v/>
      </c>
      <c r="BB197" s="4" t="str">
        <f t="shared" si="52"/>
        <v/>
      </c>
      <c r="BC197" s="4" t="str">
        <f>IF(CD197="○",COUNTIF($AN$17:CD197,"○"),"")</f>
        <v/>
      </c>
      <c r="BD197" s="4" t="str">
        <f>IF(CE197="○",COUNTIF($AO$17:CE197,"○"),"")</f>
        <v/>
      </c>
      <c r="BE197" s="4" t="str">
        <f>IF(CF197="○",COUNTIF($AP$17:CF197,"○"),"")</f>
        <v/>
      </c>
      <c r="BF197" s="4" t="str">
        <f>IF(CK197="○",COUNTIF($AU$17:CK197,"○"),"")</f>
        <v/>
      </c>
      <c r="BG197" s="77"/>
      <c r="BH197" s="77"/>
      <c r="BI197" s="4" t="str">
        <f t="shared" si="53"/>
        <v/>
      </c>
      <c r="BJ197" s="4" t="str">
        <f t="shared" si="53"/>
        <v/>
      </c>
      <c r="BK197" s="4" t="str">
        <f t="shared" si="53"/>
        <v/>
      </c>
      <c r="BL197" s="4" t="str">
        <f t="shared" si="53"/>
        <v/>
      </c>
      <c r="BM197" s="4" t="str">
        <f>IF(CL197="○",COUNTIF($AN$17:CL197,"○"),"")</f>
        <v/>
      </c>
      <c r="BN197" s="4" t="str">
        <f>IF(CM197="○",COUNTIF($AO$17:CM197,"○"),"")</f>
        <v/>
      </c>
      <c r="BO197" s="4" t="str">
        <f>IF(CN197="○",COUNTIF($AP$17:CN197,"○"),"")</f>
        <v/>
      </c>
      <c r="BP197" s="4" t="str">
        <f>IF(DI197="○",COUNTIF($AU$17:DI197,"○"),"")</f>
        <v/>
      </c>
      <c r="BQ197" s="77"/>
      <c r="BR197" s="77"/>
      <c r="BS197" s="4"/>
      <c r="BT197" s="10"/>
      <c r="BU197" s="10"/>
      <c r="BV197" s="10"/>
      <c r="BW197" s="10"/>
      <c r="BX197" s="10"/>
      <c r="BY197" s="18"/>
      <c r="BZ197" s="10"/>
      <c r="CA197" s="10"/>
      <c r="CB197" s="10"/>
      <c r="CC197" s="10"/>
      <c r="CD197" s="10"/>
      <c r="CE197" s="10"/>
      <c r="CF197" s="10"/>
    </row>
    <row r="198" spans="1:84" ht="21.95" customHeight="1" thickTop="1" thickBot="1" x14ac:dyDescent="0.2">
      <c r="A198" s="4"/>
      <c r="B198" s="4"/>
      <c r="C198" s="4"/>
      <c r="D198" s="4"/>
      <c r="E198" s="45"/>
      <c r="F198" s="45"/>
      <c r="G198" s="45"/>
      <c r="H198" s="45"/>
      <c r="I198" s="77"/>
      <c r="J198" s="77"/>
      <c r="K198" s="4"/>
      <c r="L198" s="4"/>
      <c r="M198" s="4"/>
      <c r="N198" s="4"/>
      <c r="O198" s="46"/>
      <c r="P198" s="46"/>
      <c r="Q198" s="46"/>
      <c r="R198" s="46"/>
      <c r="S198" s="77"/>
      <c r="T198" s="77"/>
      <c r="U198" s="10"/>
      <c r="V198" s="110">
        <f t="shared" si="46"/>
        <v>22</v>
      </c>
      <c r="W198" s="120" t="str">
        <f>IF('申込一覧表（女子）'!$B$38=0,"",('申込一覧表（女子）'!$B$38))</f>
        <v/>
      </c>
      <c r="X198" s="111" t="str">
        <f t="shared" si="47"/>
        <v/>
      </c>
      <c r="Y198" s="112" t="str">
        <f t="shared" si="48"/>
        <v/>
      </c>
      <c r="Z198" s="112" t="str">
        <f t="shared" si="49"/>
        <v/>
      </c>
      <c r="AA198" s="113">
        <f t="shared" si="45"/>
        <v>0</v>
      </c>
      <c r="AB198" s="163" t="str">
        <f t="shared" si="50"/>
        <v/>
      </c>
      <c r="AC198" s="114" t="str">
        <f t="shared" si="51"/>
        <v/>
      </c>
      <c r="AD198" s="53"/>
      <c r="AE198" s="53"/>
      <c r="AF198" s="53"/>
      <c r="AG198" s="53"/>
      <c r="AH198" s="53"/>
      <c r="AI198" s="53"/>
      <c r="AJ198" s="166"/>
      <c r="AK198" s="53"/>
      <c r="AL198" s="166"/>
      <c r="AM198" s="53"/>
      <c r="AN198" s="8"/>
      <c r="AO198" s="8"/>
      <c r="AP198" s="8"/>
      <c r="AQ198" s="8"/>
      <c r="AR198" s="8"/>
      <c r="AS198" s="8"/>
      <c r="AT198" s="8"/>
      <c r="AU198" s="8"/>
      <c r="AV198" s="10"/>
      <c r="AW198" s="10"/>
      <c r="AX198" s="10"/>
      <c r="AY198" s="4" t="str">
        <f t="shared" si="52"/>
        <v/>
      </c>
      <c r="AZ198" s="4" t="str">
        <f t="shared" si="52"/>
        <v/>
      </c>
      <c r="BA198" s="4" t="str">
        <f t="shared" si="52"/>
        <v/>
      </c>
      <c r="BB198" s="4" t="str">
        <f t="shared" si="52"/>
        <v/>
      </c>
      <c r="BC198" s="4" t="str">
        <f>IF(CD198="○",COUNTIF($AN$17:CD198,"○"),"")</f>
        <v/>
      </c>
      <c r="BD198" s="4" t="str">
        <f>IF(CE198="○",COUNTIF($AO$17:CE198,"○"),"")</f>
        <v/>
      </c>
      <c r="BE198" s="4" t="str">
        <f>IF(CF198="○",COUNTIF($AP$17:CF198,"○"),"")</f>
        <v/>
      </c>
      <c r="BF198" s="4" t="str">
        <f>IF(CK198="○",COUNTIF($AU$17:CK198,"○"),"")</f>
        <v/>
      </c>
      <c r="BG198" s="77"/>
      <c r="BH198" s="77"/>
      <c r="BI198" s="4" t="str">
        <f t="shared" si="53"/>
        <v/>
      </c>
      <c r="BJ198" s="4" t="str">
        <f t="shared" si="53"/>
        <v/>
      </c>
      <c r="BK198" s="4" t="str">
        <f t="shared" si="53"/>
        <v/>
      </c>
      <c r="BL198" s="4" t="str">
        <f t="shared" si="53"/>
        <v/>
      </c>
      <c r="BM198" s="4" t="str">
        <f>IF(CL198="○",COUNTIF($AN$17:CL198,"○"),"")</f>
        <v/>
      </c>
      <c r="BN198" s="4" t="str">
        <f>IF(CM198="○",COUNTIF($AO$17:CM198,"○"),"")</f>
        <v/>
      </c>
      <c r="BO198" s="4" t="str">
        <f>IF(CN198="○",COUNTIF($AP$17:CN198,"○"),"")</f>
        <v/>
      </c>
      <c r="BP198" s="4" t="str">
        <f>IF(DI198="○",COUNTIF($AU$17:DI198,"○"),"")</f>
        <v/>
      </c>
      <c r="BQ198" s="77"/>
      <c r="BR198" s="77"/>
      <c r="BS198" s="4"/>
      <c r="BT198" s="10"/>
      <c r="BU198" s="10"/>
      <c r="BV198" s="10"/>
      <c r="BW198" s="10"/>
      <c r="BX198" s="10"/>
      <c r="BY198" s="18"/>
      <c r="BZ198" s="10"/>
      <c r="CA198" s="10"/>
      <c r="CB198" s="10"/>
      <c r="CC198" s="10"/>
      <c r="CD198" s="10"/>
      <c r="CE198" s="10"/>
      <c r="CF198" s="10"/>
    </row>
    <row r="199" spans="1:84" ht="21.95" customHeight="1" thickTop="1" thickBot="1" x14ac:dyDescent="0.2">
      <c r="A199" s="4"/>
      <c r="B199" s="4"/>
      <c r="C199" s="4"/>
      <c r="D199" s="4"/>
      <c r="E199" s="45"/>
      <c r="F199" s="45"/>
      <c r="G199" s="45"/>
      <c r="H199" s="45"/>
      <c r="I199" s="77"/>
      <c r="J199" s="77"/>
      <c r="K199" s="4"/>
      <c r="L199" s="4"/>
      <c r="M199" s="4"/>
      <c r="N199" s="4"/>
      <c r="O199" s="46"/>
      <c r="P199" s="46"/>
      <c r="Q199" s="46"/>
      <c r="R199" s="46"/>
      <c r="S199" s="77"/>
      <c r="T199" s="77"/>
      <c r="U199" s="10"/>
      <c r="V199" s="110">
        <f t="shared" si="46"/>
        <v>23</v>
      </c>
      <c r="W199" s="120" t="str">
        <f>IF('申込一覧表（女子）'!$B$39=0,"",('申込一覧表（女子）'!$B$39))</f>
        <v/>
      </c>
      <c r="X199" s="111" t="str">
        <f t="shared" si="47"/>
        <v/>
      </c>
      <c r="Y199" s="112" t="str">
        <f t="shared" si="48"/>
        <v/>
      </c>
      <c r="Z199" s="112" t="str">
        <f t="shared" si="49"/>
        <v/>
      </c>
      <c r="AA199" s="113">
        <f t="shared" si="45"/>
        <v>0</v>
      </c>
      <c r="AB199" s="163" t="str">
        <f t="shared" si="50"/>
        <v/>
      </c>
      <c r="AC199" s="114" t="str">
        <f t="shared" si="51"/>
        <v/>
      </c>
      <c r="AD199" s="53"/>
      <c r="AE199" s="53"/>
      <c r="AF199" s="53"/>
      <c r="AG199" s="53"/>
      <c r="AH199" s="53"/>
      <c r="AI199" s="53"/>
      <c r="AJ199" s="166"/>
      <c r="AK199" s="53"/>
      <c r="AL199" s="166"/>
      <c r="AM199" s="53"/>
      <c r="AN199" s="8"/>
      <c r="AO199" s="8"/>
      <c r="AP199" s="8"/>
      <c r="AQ199" s="8"/>
      <c r="AR199" s="8"/>
      <c r="AS199" s="8"/>
      <c r="AT199" s="8"/>
      <c r="AU199" s="8"/>
      <c r="AV199" s="10"/>
      <c r="AW199" s="10"/>
      <c r="AX199" s="10"/>
      <c r="AY199" s="4" t="str">
        <f t="shared" si="52"/>
        <v/>
      </c>
      <c r="AZ199" s="4" t="str">
        <f t="shared" si="52"/>
        <v/>
      </c>
      <c r="BA199" s="4" t="str">
        <f t="shared" si="52"/>
        <v/>
      </c>
      <c r="BB199" s="4" t="str">
        <f t="shared" si="52"/>
        <v/>
      </c>
      <c r="BC199" s="4" t="str">
        <f>IF(CD199="○",COUNTIF($AN$17:CD199,"○"),"")</f>
        <v/>
      </c>
      <c r="BD199" s="4" t="str">
        <f>IF(CE199="○",COUNTIF($AO$17:CE199,"○"),"")</f>
        <v/>
      </c>
      <c r="BE199" s="4" t="str">
        <f>IF(CF199="○",COUNTIF($AP$17:CF199,"○"),"")</f>
        <v/>
      </c>
      <c r="BF199" s="4" t="str">
        <f>IF(CK199="○",COUNTIF($AU$17:CK199,"○"),"")</f>
        <v/>
      </c>
      <c r="BG199" s="77"/>
      <c r="BH199" s="77"/>
      <c r="BI199" s="4" t="str">
        <f t="shared" si="53"/>
        <v/>
      </c>
      <c r="BJ199" s="4" t="str">
        <f t="shared" si="53"/>
        <v/>
      </c>
      <c r="BK199" s="4" t="str">
        <f t="shared" si="53"/>
        <v/>
      </c>
      <c r="BL199" s="4" t="str">
        <f t="shared" si="53"/>
        <v/>
      </c>
      <c r="BM199" s="4" t="str">
        <f>IF(CL199="○",COUNTIF($AN$17:CL199,"○"),"")</f>
        <v/>
      </c>
      <c r="BN199" s="4" t="str">
        <f>IF(CM199="○",COUNTIF($AO$17:CM199,"○"),"")</f>
        <v/>
      </c>
      <c r="BO199" s="4" t="str">
        <f>IF(CN199="○",COUNTIF($AP$17:CN199,"○"),"")</f>
        <v/>
      </c>
      <c r="BP199" s="4" t="str">
        <f>IF(DI199="○",COUNTIF($AU$17:DI199,"○"),"")</f>
        <v/>
      </c>
      <c r="BQ199" s="77"/>
      <c r="BR199" s="77"/>
      <c r="BS199" s="4"/>
      <c r="BT199" s="10"/>
      <c r="BU199" s="10"/>
      <c r="BV199" s="10"/>
      <c r="BW199" s="10"/>
      <c r="BX199" s="10"/>
      <c r="BY199" s="18"/>
      <c r="BZ199" s="10"/>
      <c r="CA199" s="10"/>
      <c r="CB199" s="10"/>
      <c r="CC199" s="10"/>
      <c r="CD199" s="10"/>
      <c r="CE199" s="10"/>
      <c r="CF199" s="10"/>
    </row>
    <row r="200" spans="1:84" ht="21.95" customHeight="1" thickTop="1" thickBot="1" x14ac:dyDescent="0.2">
      <c r="A200" s="4"/>
      <c r="B200" s="4"/>
      <c r="C200" s="4"/>
      <c r="D200" s="4"/>
      <c r="E200" s="45"/>
      <c r="F200" s="45"/>
      <c r="G200" s="45"/>
      <c r="H200" s="45"/>
      <c r="I200" s="77"/>
      <c r="J200" s="77"/>
      <c r="K200" s="4"/>
      <c r="L200" s="4"/>
      <c r="M200" s="4"/>
      <c r="N200" s="4"/>
      <c r="O200" s="46"/>
      <c r="P200" s="46"/>
      <c r="Q200" s="46"/>
      <c r="R200" s="46"/>
      <c r="S200" s="77"/>
      <c r="T200" s="77"/>
      <c r="U200" s="10"/>
      <c r="V200" s="110">
        <f t="shared" si="46"/>
        <v>24</v>
      </c>
      <c r="W200" s="120" t="str">
        <f>IF('申込一覧表（女子）'!$B$40=0,"",('申込一覧表（女子）'!$B$40))</f>
        <v/>
      </c>
      <c r="X200" s="111" t="str">
        <f t="shared" si="47"/>
        <v/>
      </c>
      <c r="Y200" s="112" t="str">
        <f t="shared" si="48"/>
        <v/>
      </c>
      <c r="Z200" s="112" t="str">
        <f t="shared" si="49"/>
        <v/>
      </c>
      <c r="AA200" s="113">
        <f t="shared" si="45"/>
        <v>0</v>
      </c>
      <c r="AB200" s="163" t="str">
        <f t="shared" si="50"/>
        <v/>
      </c>
      <c r="AC200" s="114" t="str">
        <f t="shared" si="51"/>
        <v/>
      </c>
      <c r="AD200" s="53"/>
      <c r="AE200" s="53"/>
      <c r="AF200" s="53"/>
      <c r="AG200" s="53"/>
      <c r="AH200" s="53"/>
      <c r="AI200" s="53"/>
      <c r="AJ200" s="166"/>
      <c r="AK200" s="53"/>
      <c r="AL200" s="166"/>
      <c r="AM200" s="53"/>
      <c r="AN200" s="8"/>
      <c r="AO200" s="8"/>
      <c r="AP200" s="8"/>
      <c r="AQ200" s="8"/>
      <c r="AR200" s="8"/>
      <c r="AS200" s="8"/>
      <c r="AT200" s="8"/>
      <c r="AU200" s="8"/>
      <c r="AV200" s="10"/>
      <c r="AW200" s="10"/>
      <c r="AX200" s="10"/>
      <c r="AY200" s="4" t="str">
        <f t="shared" si="52"/>
        <v/>
      </c>
      <c r="AZ200" s="4" t="str">
        <f t="shared" si="52"/>
        <v/>
      </c>
      <c r="BA200" s="4" t="str">
        <f t="shared" si="52"/>
        <v/>
      </c>
      <c r="BB200" s="4" t="str">
        <f t="shared" si="52"/>
        <v/>
      </c>
      <c r="BC200" s="4" t="str">
        <f>IF(CD200="○",COUNTIF($AN$17:CD200,"○"),"")</f>
        <v/>
      </c>
      <c r="BD200" s="4" t="str">
        <f>IF(CE200="○",COUNTIF($AO$17:CE200,"○"),"")</f>
        <v/>
      </c>
      <c r="BE200" s="4" t="str">
        <f>IF(CF200="○",COUNTIF($AP$17:CF200,"○"),"")</f>
        <v/>
      </c>
      <c r="BF200" s="4" t="str">
        <f>IF(CK200="○",COUNTIF($AU$17:CK200,"○"),"")</f>
        <v/>
      </c>
      <c r="BG200" s="77"/>
      <c r="BH200" s="77"/>
      <c r="BI200" s="4" t="str">
        <f t="shared" si="53"/>
        <v/>
      </c>
      <c r="BJ200" s="4" t="str">
        <f t="shared" si="53"/>
        <v/>
      </c>
      <c r="BK200" s="4" t="str">
        <f t="shared" si="53"/>
        <v/>
      </c>
      <c r="BL200" s="4" t="str">
        <f t="shared" si="53"/>
        <v/>
      </c>
      <c r="BM200" s="4" t="str">
        <f>IF(CL200="○",COUNTIF($AN$17:CL200,"○"),"")</f>
        <v/>
      </c>
      <c r="BN200" s="4" t="str">
        <f>IF(CM200="○",COUNTIF($AO$17:CM200,"○"),"")</f>
        <v/>
      </c>
      <c r="BO200" s="4" t="str">
        <f>IF(CN200="○",COUNTIF($AP$17:CN200,"○"),"")</f>
        <v/>
      </c>
      <c r="BP200" s="4" t="str">
        <f>IF(DI200="○",COUNTIF($AU$17:DI200,"○"),"")</f>
        <v/>
      </c>
      <c r="BQ200" s="77"/>
      <c r="BR200" s="77"/>
      <c r="BS200" s="4"/>
      <c r="BT200" s="10"/>
      <c r="BU200" s="10"/>
      <c r="BV200" s="10"/>
      <c r="BW200" s="10"/>
      <c r="BX200" s="10"/>
      <c r="BY200" s="37"/>
      <c r="BZ200" s="10"/>
      <c r="CA200" s="10"/>
      <c r="CB200" s="10"/>
      <c r="CC200" s="10"/>
      <c r="CD200" s="10"/>
      <c r="CE200" s="10"/>
      <c r="CF200" s="10"/>
    </row>
    <row r="201" spans="1:84" ht="21.95" customHeight="1" thickTop="1" thickBot="1" x14ac:dyDescent="0.2">
      <c r="A201" s="4"/>
      <c r="B201" s="4"/>
      <c r="C201" s="4"/>
      <c r="D201" s="4"/>
      <c r="E201" s="45"/>
      <c r="F201" s="45"/>
      <c r="G201" s="45"/>
      <c r="H201" s="45"/>
      <c r="I201" s="77"/>
      <c r="J201" s="77"/>
      <c r="K201" s="4"/>
      <c r="L201" s="4"/>
      <c r="M201" s="4"/>
      <c r="N201" s="4"/>
      <c r="O201" s="46"/>
      <c r="P201" s="46"/>
      <c r="Q201" s="46"/>
      <c r="R201" s="46"/>
      <c r="S201" s="77"/>
      <c r="T201" s="77"/>
      <c r="U201" s="10"/>
      <c r="V201" s="110">
        <f t="shared" si="46"/>
        <v>25</v>
      </c>
      <c r="W201" s="120" t="str">
        <f>IF('申込一覧表（女子）'!$B$41=0,"",('申込一覧表（女子）'!$B$41))</f>
        <v/>
      </c>
      <c r="X201" s="111" t="str">
        <f t="shared" si="47"/>
        <v/>
      </c>
      <c r="Y201" s="112" t="str">
        <f t="shared" si="48"/>
        <v/>
      </c>
      <c r="Z201" s="112" t="str">
        <f t="shared" si="49"/>
        <v/>
      </c>
      <c r="AA201" s="113">
        <f t="shared" si="45"/>
        <v>0</v>
      </c>
      <c r="AB201" s="163" t="str">
        <f t="shared" si="50"/>
        <v/>
      </c>
      <c r="AC201" s="114" t="str">
        <f t="shared" si="51"/>
        <v/>
      </c>
      <c r="AD201" s="53"/>
      <c r="AE201" s="53"/>
      <c r="AF201" s="53"/>
      <c r="AG201" s="53"/>
      <c r="AH201" s="53"/>
      <c r="AI201" s="53"/>
      <c r="AJ201" s="166"/>
      <c r="AK201" s="53"/>
      <c r="AL201" s="166"/>
      <c r="AM201" s="53"/>
      <c r="AN201" s="8"/>
      <c r="AO201" s="8"/>
      <c r="AP201" s="8"/>
      <c r="AQ201" s="8"/>
      <c r="AR201" s="8"/>
      <c r="AS201" s="8"/>
      <c r="AT201" s="8"/>
      <c r="AU201" s="8"/>
      <c r="AV201" s="10"/>
      <c r="AW201" s="10"/>
      <c r="AX201" s="10"/>
      <c r="AY201" s="4" t="str">
        <f t="shared" si="52"/>
        <v/>
      </c>
      <c r="AZ201" s="4" t="str">
        <f t="shared" si="52"/>
        <v/>
      </c>
      <c r="BA201" s="4" t="str">
        <f t="shared" si="52"/>
        <v/>
      </c>
      <c r="BB201" s="4" t="str">
        <f t="shared" si="52"/>
        <v/>
      </c>
      <c r="BC201" s="4" t="str">
        <f>IF(CD201="○",COUNTIF($AN$17:CD201,"○"),"")</f>
        <v/>
      </c>
      <c r="BD201" s="4" t="str">
        <f>IF(CE201="○",COUNTIF($AO$17:CE201,"○"),"")</f>
        <v/>
      </c>
      <c r="BE201" s="4" t="str">
        <f>IF(CF201="○",COUNTIF($AP$17:CF201,"○"),"")</f>
        <v/>
      </c>
      <c r="BF201" s="4" t="str">
        <f>IF(CK201="○",COUNTIF($AU$17:CK201,"○"),"")</f>
        <v/>
      </c>
      <c r="BG201" s="77"/>
      <c r="BH201" s="77"/>
      <c r="BI201" s="4" t="str">
        <f t="shared" si="53"/>
        <v/>
      </c>
      <c r="BJ201" s="4" t="str">
        <f t="shared" si="53"/>
        <v/>
      </c>
      <c r="BK201" s="4" t="str">
        <f t="shared" si="53"/>
        <v/>
      </c>
      <c r="BL201" s="4" t="str">
        <f t="shared" si="53"/>
        <v/>
      </c>
      <c r="BM201" s="4" t="str">
        <f>IF(CL201="○",COUNTIF($AN$17:CL201,"○"),"")</f>
        <v/>
      </c>
      <c r="BN201" s="4" t="str">
        <f>IF(CM201="○",COUNTIF($AO$17:CM201,"○"),"")</f>
        <v/>
      </c>
      <c r="BO201" s="4" t="str">
        <f>IF(CN201="○",COUNTIF($AP$17:CN201,"○"),"")</f>
        <v/>
      </c>
      <c r="BP201" s="4" t="str">
        <f>IF(DI201="○",COUNTIF($AU$17:DI201,"○"),"")</f>
        <v/>
      </c>
      <c r="BQ201" s="77"/>
      <c r="BR201" s="77"/>
      <c r="BS201" s="4"/>
      <c r="BT201" s="10"/>
      <c r="BU201" s="10"/>
      <c r="BV201" s="10"/>
      <c r="BW201" s="10"/>
      <c r="BX201" s="10"/>
      <c r="BY201" s="18"/>
      <c r="BZ201" s="10"/>
      <c r="CA201" s="10"/>
      <c r="CB201" s="10"/>
      <c r="CC201" s="10"/>
      <c r="CD201" s="10"/>
      <c r="CE201" s="10"/>
      <c r="CF201" s="10"/>
    </row>
    <row r="202" spans="1:84" ht="21.95" customHeight="1" thickTop="1" thickBot="1" x14ac:dyDescent="0.2">
      <c r="A202" s="4"/>
      <c r="B202" s="4"/>
      <c r="C202" s="4"/>
      <c r="D202" s="4"/>
      <c r="E202" s="45"/>
      <c r="F202" s="45"/>
      <c r="G202" s="45"/>
      <c r="H202" s="45"/>
      <c r="I202" s="77"/>
      <c r="J202" s="77"/>
      <c r="K202" s="4"/>
      <c r="L202" s="4"/>
      <c r="M202" s="4"/>
      <c r="N202" s="4"/>
      <c r="O202" s="46"/>
      <c r="P202" s="46"/>
      <c r="Q202" s="46"/>
      <c r="R202" s="46"/>
      <c r="S202" s="77"/>
      <c r="T202" s="77"/>
      <c r="U202" s="10"/>
      <c r="V202" s="110">
        <f t="shared" si="46"/>
        <v>26</v>
      </c>
      <c r="W202" s="120" t="str">
        <f>IF('申込一覧表（女子）'!$B$42=0,"",('申込一覧表（女子）'!$B$42))</f>
        <v/>
      </c>
      <c r="X202" s="111" t="str">
        <f t="shared" si="47"/>
        <v/>
      </c>
      <c r="Y202" s="112" t="str">
        <f t="shared" si="48"/>
        <v/>
      </c>
      <c r="Z202" s="112" t="str">
        <f t="shared" si="49"/>
        <v/>
      </c>
      <c r="AA202" s="113">
        <f t="shared" si="45"/>
        <v>0</v>
      </c>
      <c r="AB202" s="163" t="str">
        <f t="shared" si="50"/>
        <v/>
      </c>
      <c r="AC202" s="114" t="str">
        <f t="shared" si="51"/>
        <v/>
      </c>
      <c r="AD202" s="53"/>
      <c r="AE202" s="53"/>
      <c r="AF202" s="53"/>
      <c r="AG202" s="53"/>
      <c r="AH202" s="53"/>
      <c r="AI202" s="53"/>
      <c r="AJ202" s="166"/>
      <c r="AK202" s="53"/>
      <c r="AL202" s="166"/>
      <c r="AM202" s="53"/>
      <c r="AN202" s="8"/>
      <c r="AO202" s="8"/>
      <c r="AP202" s="8"/>
      <c r="AQ202" s="8"/>
      <c r="AR202" s="8"/>
      <c r="AS202" s="8"/>
      <c r="AT202" s="8"/>
      <c r="AU202" s="8"/>
      <c r="AV202" s="10"/>
      <c r="AW202" s="10"/>
      <c r="AX202" s="10"/>
      <c r="AY202" s="4" t="str">
        <f t="shared" si="52"/>
        <v/>
      </c>
      <c r="AZ202" s="4" t="str">
        <f t="shared" si="52"/>
        <v/>
      </c>
      <c r="BA202" s="4" t="str">
        <f t="shared" si="52"/>
        <v/>
      </c>
      <c r="BB202" s="4" t="str">
        <f t="shared" si="52"/>
        <v/>
      </c>
      <c r="BC202" s="4" t="str">
        <f>IF(CD202="○",COUNTIF($AN$17:CD202,"○"),"")</f>
        <v/>
      </c>
      <c r="BD202" s="4" t="str">
        <f>IF(CE202="○",COUNTIF($AO$17:CE202,"○"),"")</f>
        <v/>
      </c>
      <c r="BE202" s="4" t="str">
        <f>IF(CF202="○",COUNTIF($AP$17:CF202,"○"),"")</f>
        <v/>
      </c>
      <c r="BF202" s="4" t="str">
        <f>IF(CK202="○",COUNTIF($AU$17:CK202,"○"),"")</f>
        <v/>
      </c>
      <c r="BG202" s="77"/>
      <c r="BH202" s="77"/>
      <c r="BI202" s="4" t="str">
        <f t="shared" si="53"/>
        <v/>
      </c>
      <c r="BJ202" s="4" t="str">
        <f t="shared" si="53"/>
        <v/>
      </c>
      <c r="BK202" s="4" t="str">
        <f t="shared" si="53"/>
        <v/>
      </c>
      <c r="BL202" s="4" t="str">
        <f t="shared" si="53"/>
        <v/>
      </c>
      <c r="BM202" s="4" t="str">
        <f>IF(CL202="○",COUNTIF($AN$17:CL202,"○"),"")</f>
        <v/>
      </c>
      <c r="BN202" s="4" t="str">
        <f>IF(CM202="○",COUNTIF($AO$17:CM202,"○"),"")</f>
        <v/>
      </c>
      <c r="BO202" s="4" t="str">
        <f>IF(CN202="○",COUNTIF($AP$17:CN202,"○"),"")</f>
        <v/>
      </c>
      <c r="BP202" s="4" t="str">
        <f>IF(DI202="○",COUNTIF($AU$17:DI202,"○"),"")</f>
        <v/>
      </c>
      <c r="BQ202" s="77"/>
      <c r="BR202" s="77"/>
      <c r="BS202" s="4"/>
      <c r="BT202" s="10"/>
      <c r="BU202" s="10"/>
      <c r="BV202" s="24"/>
      <c r="BW202" s="10"/>
      <c r="BX202" s="10"/>
      <c r="BY202" s="26"/>
      <c r="BZ202" s="4"/>
      <c r="CA202" s="4"/>
      <c r="CB202" s="10"/>
      <c r="CC202" s="10"/>
      <c r="CD202" s="10"/>
      <c r="CE202" s="24"/>
      <c r="CF202" s="10"/>
    </row>
    <row r="203" spans="1:84" ht="21.95" customHeight="1" thickTop="1" thickBot="1" x14ac:dyDescent="0.2">
      <c r="A203" s="4"/>
      <c r="B203" s="4"/>
      <c r="C203" s="4"/>
      <c r="D203" s="4"/>
      <c r="E203" s="45"/>
      <c r="F203" s="45"/>
      <c r="G203" s="45"/>
      <c r="H203" s="45"/>
      <c r="I203" s="77"/>
      <c r="J203" s="77"/>
      <c r="K203" s="4"/>
      <c r="L203" s="4"/>
      <c r="M203" s="4"/>
      <c r="N203" s="4"/>
      <c r="O203" s="46"/>
      <c r="P203" s="46"/>
      <c r="Q203" s="46"/>
      <c r="R203" s="46"/>
      <c r="S203" s="77"/>
      <c r="T203" s="77"/>
      <c r="U203" s="10"/>
      <c r="V203" s="110">
        <f t="shared" si="46"/>
        <v>27</v>
      </c>
      <c r="W203" s="120" t="str">
        <f>IF('申込一覧表（女子）'!$B$43=0,"",('申込一覧表（女子）'!$B$43))</f>
        <v/>
      </c>
      <c r="X203" s="111" t="str">
        <f t="shared" si="47"/>
        <v/>
      </c>
      <c r="Y203" s="112" t="str">
        <f t="shared" si="48"/>
        <v/>
      </c>
      <c r="Z203" s="112" t="str">
        <f t="shared" si="49"/>
        <v/>
      </c>
      <c r="AA203" s="113">
        <f t="shared" si="45"/>
        <v>0</v>
      </c>
      <c r="AB203" s="163" t="str">
        <f t="shared" si="50"/>
        <v/>
      </c>
      <c r="AC203" s="114" t="str">
        <f t="shared" si="51"/>
        <v/>
      </c>
      <c r="AD203" s="53"/>
      <c r="AE203" s="53"/>
      <c r="AF203" s="53"/>
      <c r="AG203" s="53"/>
      <c r="AH203" s="53"/>
      <c r="AI203" s="53"/>
      <c r="AJ203" s="166"/>
      <c r="AK203" s="53"/>
      <c r="AL203" s="166"/>
      <c r="AM203" s="53"/>
      <c r="AN203" s="8"/>
      <c r="AO203" s="8"/>
      <c r="AP203" s="8"/>
      <c r="AQ203" s="8"/>
      <c r="AR203" s="8"/>
      <c r="AS203" s="8"/>
      <c r="AT203" s="8"/>
      <c r="AU203" s="8"/>
      <c r="AV203" s="10"/>
      <c r="AW203" s="10"/>
      <c r="AX203" s="10"/>
      <c r="AY203" s="4" t="str">
        <f t="shared" si="52"/>
        <v/>
      </c>
      <c r="AZ203" s="4" t="str">
        <f t="shared" si="52"/>
        <v/>
      </c>
      <c r="BA203" s="4" t="str">
        <f t="shared" si="52"/>
        <v/>
      </c>
      <c r="BB203" s="4" t="str">
        <f t="shared" si="52"/>
        <v/>
      </c>
      <c r="BC203" s="4" t="str">
        <f>IF(CD203="○",COUNTIF($AN$17:CD203,"○"),"")</f>
        <v/>
      </c>
      <c r="BD203" s="4" t="str">
        <f>IF(CE203="○",COUNTIF($AO$17:CE203,"○"),"")</f>
        <v/>
      </c>
      <c r="BE203" s="4" t="str">
        <f>IF(CF203="○",COUNTIF($AP$17:CF203,"○"),"")</f>
        <v/>
      </c>
      <c r="BF203" s="4" t="str">
        <f>IF(CK203="○",COUNTIF($AU$17:CK203,"○"),"")</f>
        <v/>
      </c>
      <c r="BG203" s="77"/>
      <c r="BH203" s="77"/>
      <c r="BI203" s="4" t="str">
        <f t="shared" si="53"/>
        <v/>
      </c>
      <c r="BJ203" s="4" t="str">
        <f t="shared" si="53"/>
        <v/>
      </c>
      <c r="BK203" s="4" t="str">
        <f t="shared" si="53"/>
        <v/>
      </c>
      <c r="BL203" s="4" t="str">
        <f t="shared" si="53"/>
        <v/>
      </c>
      <c r="BM203" s="4" t="str">
        <f>IF(CL203="○",COUNTIF($AN$17:CL203,"○"),"")</f>
        <v/>
      </c>
      <c r="BN203" s="4" t="str">
        <f>IF(CM203="○",COUNTIF($AO$17:CM203,"○"),"")</f>
        <v/>
      </c>
      <c r="BO203" s="4" t="str">
        <f>IF(CN203="○",COUNTIF($AP$17:CN203,"○"),"")</f>
        <v/>
      </c>
      <c r="BP203" s="4" t="str">
        <f>IF(DI203="○",COUNTIF($AU$17:DI203,"○"),"")</f>
        <v/>
      </c>
      <c r="BQ203" s="77"/>
      <c r="BR203" s="77"/>
      <c r="BS203" s="4"/>
      <c r="BT203" s="10"/>
      <c r="BU203" s="10"/>
      <c r="BV203" s="10"/>
      <c r="BW203" s="10"/>
      <c r="BX203" s="10"/>
      <c r="BY203" s="26"/>
      <c r="BZ203" s="4"/>
      <c r="CA203" s="4"/>
      <c r="CB203" s="10"/>
      <c r="CC203" s="10"/>
      <c r="CD203" s="10"/>
      <c r="CE203" s="10"/>
      <c r="CF203" s="10"/>
    </row>
    <row r="204" spans="1:84" ht="21.95" customHeight="1" thickTop="1" thickBot="1" x14ac:dyDescent="0.2">
      <c r="A204" s="4"/>
      <c r="B204" s="4"/>
      <c r="C204" s="4"/>
      <c r="D204" s="4"/>
      <c r="E204" s="45"/>
      <c r="F204" s="45"/>
      <c r="G204" s="45"/>
      <c r="H204" s="45"/>
      <c r="I204" s="77"/>
      <c r="J204" s="77"/>
      <c r="K204" s="4"/>
      <c r="L204" s="4"/>
      <c r="M204" s="4"/>
      <c r="N204" s="4"/>
      <c r="O204" s="46"/>
      <c r="P204" s="46"/>
      <c r="Q204" s="46"/>
      <c r="R204" s="46"/>
      <c r="S204" s="77"/>
      <c r="T204" s="77"/>
      <c r="U204" s="10"/>
      <c r="V204" s="110">
        <f t="shared" si="46"/>
        <v>28</v>
      </c>
      <c r="W204" s="120" t="str">
        <f>IF('申込一覧表（女子）'!$B$44=0,"",('申込一覧表（女子）'!$B$44))</f>
        <v/>
      </c>
      <c r="X204" s="111" t="str">
        <f t="shared" si="47"/>
        <v/>
      </c>
      <c r="Y204" s="112" t="str">
        <f t="shared" si="48"/>
        <v/>
      </c>
      <c r="Z204" s="112" t="str">
        <f t="shared" si="49"/>
        <v/>
      </c>
      <c r="AA204" s="113">
        <f t="shared" si="45"/>
        <v>0</v>
      </c>
      <c r="AB204" s="163" t="str">
        <f t="shared" si="50"/>
        <v/>
      </c>
      <c r="AC204" s="114" t="str">
        <f t="shared" si="51"/>
        <v/>
      </c>
      <c r="AD204" s="53"/>
      <c r="AE204" s="53"/>
      <c r="AF204" s="53"/>
      <c r="AG204" s="53"/>
      <c r="AH204" s="53"/>
      <c r="AI204" s="53"/>
      <c r="AJ204" s="166"/>
      <c r="AK204" s="53"/>
      <c r="AL204" s="166"/>
      <c r="AM204" s="53"/>
      <c r="AN204" s="8"/>
      <c r="AO204" s="8"/>
      <c r="AP204" s="8"/>
      <c r="AQ204" s="8"/>
      <c r="AR204" s="8"/>
      <c r="AS204" s="8"/>
      <c r="AT204" s="8"/>
      <c r="AU204" s="8"/>
      <c r="AV204" s="10"/>
      <c r="AW204" s="10"/>
      <c r="AX204" s="10"/>
      <c r="AY204" s="4" t="str">
        <f t="shared" si="52"/>
        <v/>
      </c>
      <c r="AZ204" s="4" t="str">
        <f t="shared" si="52"/>
        <v/>
      </c>
      <c r="BA204" s="4" t="str">
        <f t="shared" si="52"/>
        <v/>
      </c>
      <c r="BB204" s="4" t="str">
        <f t="shared" si="52"/>
        <v/>
      </c>
      <c r="BC204" s="4" t="str">
        <f>IF(CD204="○",COUNTIF($AN$17:CD204,"○"),"")</f>
        <v/>
      </c>
      <c r="BD204" s="4" t="str">
        <f>IF(CE204="○",COUNTIF($AO$17:CE204,"○"),"")</f>
        <v/>
      </c>
      <c r="BE204" s="4" t="str">
        <f>IF(CF204="○",COUNTIF($AP$17:CF204,"○"),"")</f>
        <v/>
      </c>
      <c r="BF204" s="4" t="str">
        <f>IF(CK204="○",COUNTIF($AU$17:CK204,"○"),"")</f>
        <v/>
      </c>
      <c r="BG204" s="77"/>
      <c r="BH204" s="77"/>
      <c r="BI204" s="4" t="str">
        <f t="shared" si="53"/>
        <v/>
      </c>
      <c r="BJ204" s="4" t="str">
        <f t="shared" si="53"/>
        <v/>
      </c>
      <c r="BK204" s="4" t="str">
        <f t="shared" si="53"/>
        <v/>
      </c>
      <c r="BL204" s="4" t="str">
        <f t="shared" si="53"/>
        <v/>
      </c>
      <c r="BM204" s="4" t="str">
        <f>IF(CL204="○",COUNTIF($AN$17:CL204,"○"),"")</f>
        <v/>
      </c>
      <c r="BN204" s="4" t="str">
        <f>IF(CM204="○",COUNTIF($AO$17:CM204,"○"),"")</f>
        <v/>
      </c>
      <c r="BO204" s="4" t="str">
        <f>IF(CN204="○",COUNTIF($AP$17:CN204,"○"),"")</f>
        <v/>
      </c>
      <c r="BP204" s="4" t="str">
        <f>IF(DI204="○",COUNTIF($AU$17:DI204,"○"),"")</f>
        <v/>
      </c>
      <c r="BQ204" s="77"/>
      <c r="BR204" s="77"/>
      <c r="BS204" s="4"/>
      <c r="BT204" s="10"/>
      <c r="BU204" s="10"/>
      <c r="BV204" s="10"/>
      <c r="BW204" s="10"/>
      <c r="BX204" s="10"/>
      <c r="BY204" s="26"/>
      <c r="BZ204" s="4"/>
      <c r="CA204" s="4"/>
      <c r="CB204" s="10"/>
      <c r="CC204" s="10"/>
      <c r="CD204" s="10"/>
      <c r="CE204" s="10"/>
      <c r="CF204" s="10"/>
    </row>
    <row r="205" spans="1:84" ht="21.95" customHeight="1" thickTop="1" thickBot="1" x14ac:dyDescent="0.2">
      <c r="A205" s="4"/>
      <c r="B205" s="4"/>
      <c r="C205" s="4"/>
      <c r="D205" s="4"/>
      <c r="E205" s="45"/>
      <c r="F205" s="45"/>
      <c r="G205" s="45"/>
      <c r="H205" s="45"/>
      <c r="I205" s="77"/>
      <c r="J205" s="77"/>
      <c r="K205" s="4"/>
      <c r="L205" s="4"/>
      <c r="M205" s="4"/>
      <c r="N205" s="4"/>
      <c r="O205" s="46"/>
      <c r="P205" s="46"/>
      <c r="Q205" s="46"/>
      <c r="R205" s="46"/>
      <c r="S205" s="77"/>
      <c r="T205" s="77"/>
      <c r="U205" s="10"/>
      <c r="V205" s="110">
        <f t="shared" si="46"/>
        <v>29</v>
      </c>
      <c r="W205" s="120" t="str">
        <f>IF('申込一覧表（女子）'!$B$45=0,"",('申込一覧表（女子）'!$B$45))</f>
        <v/>
      </c>
      <c r="X205" s="111" t="str">
        <f t="shared" si="47"/>
        <v/>
      </c>
      <c r="Y205" s="112" t="str">
        <f t="shared" si="48"/>
        <v/>
      </c>
      <c r="Z205" s="112" t="str">
        <f t="shared" si="49"/>
        <v/>
      </c>
      <c r="AA205" s="113">
        <f t="shared" si="45"/>
        <v>0</v>
      </c>
      <c r="AB205" s="163" t="str">
        <f t="shared" si="50"/>
        <v/>
      </c>
      <c r="AC205" s="114" t="str">
        <f t="shared" si="51"/>
        <v/>
      </c>
      <c r="AD205" s="53"/>
      <c r="AE205" s="53"/>
      <c r="AF205" s="53"/>
      <c r="AG205" s="53"/>
      <c r="AH205" s="53"/>
      <c r="AI205" s="53"/>
      <c r="AJ205" s="166"/>
      <c r="AK205" s="53"/>
      <c r="AL205" s="166"/>
      <c r="AM205" s="53"/>
      <c r="AN205" s="8"/>
      <c r="AO205" s="8"/>
      <c r="AP205" s="8"/>
      <c r="AQ205" s="8"/>
      <c r="AR205" s="8"/>
      <c r="AS205" s="8"/>
      <c r="AT205" s="8"/>
      <c r="AU205" s="8"/>
      <c r="AV205" s="10"/>
      <c r="AW205" s="10"/>
      <c r="AX205" s="10"/>
      <c r="AY205" s="4" t="str">
        <f t="shared" si="52"/>
        <v/>
      </c>
      <c r="AZ205" s="4" t="str">
        <f t="shared" si="52"/>
        <v/>
      </c>
      <c r="BA205" s="4" t="str">
        <f t="shared" si="52"/>
        <v/>
      </c>
      <c r="BB205" s="4" t="str">
        <f t="shared" si="52"/>
        <v/>
      </c>
      <c r="BC205" s="4" t="str">
        <f>IF(CD205="○",COUNTIF($AN$17:CD205,"○"),"")</f>
        <v/>
      </c>
      <c r="BD205" s="4" t="str">
        <f>IF(CE205="○",COUNTIF($AO$17:CE205,"○"),"")</f>
        <v/>
      </c>
      <c r="BE205" s="4" t="str">
        <f>IF(CF205="○",COUNTIF($AP$17:CF205,"○"),"")</f>
        <v/>
      </c>
      <c r="BF205" s="4" t="str">
        <f>IF(CK205="○",COUNTIF($AU$17:CK205,"○"),"")</f>
        <v/>
      </c>
      <c r="BG205" s="77"/>
      <c r="BH205" s="77"/>
      <c r="BI205" s="4" t="str">
        <f t="shared" si="53"/>
        <v/>
      </c>
      <c r="BJ205" s="4" t="str">
        <f t="shared" si="53"/>
        <v/>
      </c>
      <c r="BK205" s="4" t="str">
        <f t="shared" si="53"/>
        <v/>
      </c>
      <c r="BL205" s="4" t="str">
        <f t="shared" si="53"/>
        <v/>
      </c>
      <c r="BM205" s="4" t="str">
        <f>IF(CL205="○",COUNTIF($AN$17:CL205,"○"),"")</f>
        <v/>
      </c>
      <c r="BN205" s="4" t="str">
        <f>IF(CM205="○",COUNTIF($AO$17:CM205,"○"),"")</f>
        <v/>
      </c>
      <c r="BO205" s="4" t="str">
        <f>IF(CN205="○",COUNTIF($AP$17:CN205,"○"),"")</f>
        <v/>
      </c>
      <c r="BP205" s="4" t="str">
        <f>IF(DI205="○",COUNTIF($AU$17:DI205,"○"),"")</f>
        <v/>
      </c>
      <c r="BQ205" s="77"/>
      <c r="BR205" s="77"/>
      <c r="BS205" s="4"/>
      <c r="BT205" s="10"/>
      <c r="BU205" s="10"/>
      <c r="BV205" s="10"/>
      <c r="BW205" s="10"/>
      <c r="BX205" s="10"/>
      <c r="BY205" s="26"/>
      <c r="BZ205" s="4"/>
      <c r="CA205" s="4"/>
      <c r="CB205" s="10"/>
      <c r="CC205" s="10"/>
      <c r="CD205" s="10"/>
      <c r="CE205" s="10"/>
      <c r="CF205" s="10"/>
    </row>
    <row r="206" spans="1:84" ht="21.95" customHeight="1" thickTop="1" thickBot="1" x14ac:dyDescent="0.2">
      <c r="A206" s="4"/>
      <c r="B206" s="4"/>
      <c r="C206" s="4"/>
      <c r="D206" s="4"/>
      <c r="E206" s="45"/>
      <c r="F206" s="45"/>
      <c r="G206" s="45"/>
      <c r="H206" s="45"/>
      <c r="I206" s="77"/>
      <c r="J206" s="77"/>
      <c r="K206" s="4"/>
      <c r="L206" s="4"/>
      <c r="M206" s="4"/>
      <c r="N206" s="4"/>
      <c r="O206" s="46"/>
      <c r="P206" s="46"/>
      <c r="Q206" s="46"/>
      <c r="R206" s="46"/>
      <c r="S206" s="77"/>
      <c r="T206" s="77"/>
      <c r="U206" s="10"/>
      <c r="V206" s="110">
        <f t="shared" si="46"/>
        <v>30</v>
      </c>
      <c r="W206" s="120" t="str">
        <f>IF('申込一覧表（女子）'!$B$46=0,"",('申込一覧表（女子）'!$B$46))</f>
        <v/>
      </c>
      <c r="X206" s="111" t="str">
        <f t="shared" si="47"/>
        <v/>
      </c>
      <c r="Y206" s="112" t="str">
        <f t="shared" si="48"/>
        <v/>
      </c>
      <c r="Z206" s="112" t="str">
        <f t="shared" si="49"/>
        <v/>
      </c>
      <c r="AA206" s="113">
        <f t="shared" si="45"/>
        <v>0</v>
      </c>
      <c r="AB206" s="163" t="str">
        <f t="shared" si="50"/>
        <v/>
      </c>
      <c r="AC206" s="114" t="str">
        <f t="shared" si="51"/>
        <v/>
      </c>
      <c r="AD206" s="53"/>
      <c r="AE206" s="53"/>
      <c r="AF206" s="53"/>
      <c r="AG206" s="53"/>
      <c r="AH206" s="53"/>
      <c r="AI206" s="53"/>
      <c r="AJ206" s="166"/>
      <c r="AK206" s="53"/>
      <c r="AL206" s="166"/>
      <c r="AM206" s="53"/>
      <c r="AN206" s="8"/>
      <c r="AO206" s="8"/>
      <c r="AP206" s="8"/>
      <c r="AQ206" s="8"/>
      <c r="AR206" s="8"/>
      <c r="AS206" s="8"/>
      <c r="AT206" s="8"/>
      <c r="AU206" s="8"/>
      <c r="AV206" s="10"/>
      <c r="AW206" s="10"/>
      <c r="AX206" s="10"/>
      <c r="AY206" s="4" t="str">
        <f t="shared" si="52"/>
        <v/>
      </c>
      <c r="AZ206" s="4" t="str">
        <f t="shared" si="52"/>
        <v/>
      </c>
      <c r="BA206" s="4" t="str">
        <f t="shared" si="52"/>
        <v/>
      </c>
      <c r="BB206" s="4" t="str">
        <f t="shared" si="52"/>
        <v/>
      </c>
      <c r="BC206" s="4" t="str">
        <f>IF(CD206="○",COUNTIF($AN$17:CD206,"○"),"")</f>
        <v/>
      </c>
      <c r="BD206" s="4" t="str">
        <f>IF(CE206="○",COUNTIF($AO$17:CE206,"○"),"")</f>
        <v/>
      </c>
      <c r="BE206" s="4" t="str">
        <f>IF(CF206="○",COUNTIF($AP$17:CF206,"○"),"")</f>
        <v/>
      </c>
      <c r="BF206" s="4" t="str">
        <f>IF(CK206="○",COUNTIF($AU$17:CK206,"○"),"")</f>
        <v/>
      </c>
      <c r="BG206" s="77"/>
      <c r="BH206" s="77"/>
      <c r="BI206" s="4" t="str">
        <f t="shared" si="53"/>
        <v/>
      </c>
      <c r="BJ206" s="4" t="str">
        <f t="shared" si="53"/>
        <v/>
      </c>
      <c r="BK206" s="4" t="str">
        <f t="shared" si="53"/>
        <v/>
      </c>
      <c r="BL206" s="4" t="str">
        <f t="shared" si="53"/>
        <v/>
      </c>
      <c r="BM206" s="4" t="str">
        <f>IF(CL206="○",COUNTIF($AN$17:CL206,"○"),"")</f>
        <v/>
      </c>
      <c r="BN206" s="4" t="str">
        <f>IF(CM206="○",COUNTIF($AO$17:CM206,"○"),"")</f>
        <v/>
      </c>
      <c r="BO206" s="4" t="str">
        <f>IF(CN206="○",COUNTIF($AP$17:CN206,"○"),"")</f>
        <v/>
      </c>
      <c r="BP206" s="4" t="str">
        <f>IF(DI206="○",COUNTIF($AU$17:DI206,"○"),"")</f>
        <v/>
      </c>
      <c r="BQ206" s="77"/>
      <c r="BR206" s="77"/>
      <c r="BS206" s="4"/>
      <c r="BT206" s="10"/>
      <c r="BU206" s="10"/>
      <c r="BV206" s="24"/>
      <c r="BW206" s="10"/>
      <c r="BX206" s="10"/>
      <c r="BY206" s="26"/>
      <c r="BZ206" s="4"/>
      <c r="CA206" s="4"/>
      <c r="CB206" s="10"/>
      <c r="CC206" s="10"/>
      <c r="CD206" s="10"/>
      <c r="CE206" s="24"/>
      <c r="CF206" s="10"/>
    </row>
    <row r="207" spans="1:84" ht="21.95" customHeight="1" thickTop="1" thickBot="1" x14ac:dyDescent="0.2">
      <c r="A207" s="4"/>
      <c r="B207" s="4"/>
      <c r="C207" s="4"/>
      <c r="D207" s="4"/>
      <c r="E207" s="45"/>
      <c r="F207" s="45"/>
      <c r="G207" s="45"/>
      <c r="H207" s="45"/>
      <c r="I207" s="77"/>
      <c r="J207" s="77"/>
      <c r="K207" s="4"/>
      <c r="L207" s="4"/>
      <c r="M207" s="4"/>
      <c r="N207" s="4"/>
      <c r="O207" s="46"/>
      <c r="P207" s="46"/>
      <c r="Q207" s="46"/>
      <c r="R207" s="46"/>
      <c r="S207" s="77"/>
      <c r="T207" s="77"/>
      <c r="U207" s="10"/>
      <c r="V207" s="110">
        <f t="shared" si="46"/>
        <v>31</v>
      </c>
      <c r="W207" s="120" t="str">
        <f>IF('申込一覧表（女子）'!$B$47=0,"",('申込一覧表（女子）'!$B$47))</f>
        <v/>
      </c>
      <c r="X207" s="111" t="str">
        <f t="shared" si="47"/>
        <v/>
      </c>
      <c r="Y207" s="112" t="str">
        <f t="shared" si="48"/>
        <v/>
      </c>
      <c r="Z207" s="112" t="str">
        <f t="shared" si="49"/>
        <v/>
      </c>
      <c r="AA207" s="113">
        <f t="shared" si="45"/>
        <v>0</v>
      </c>
      <c r="AB207" s="163" t="str">
        <f t="shared" si="50"/>
        <v/>
      </c>
      <c r="AC207" s="114" t="str">
        <f t="shared" si="51"/>
        <v/>
      </c>
      <c r="AD207" s="53"/>
      <c r="AE207" s="53"/>
      <c r="AF207" s="53"/>
      <c r="AG207" s="53"/>
      <c r="AH207" s="53"/>
      <c r="AI207" s="53"/>
      <c r="AJ207" s="166"/>
      <c r="AK207" s="53"/>
      <c r="AL207" s="166"/>
      <c r="AM207" s="53"/>
      <c r="AN207" s="8"/>
      <c r="AO207" s="8"/>
      <c r="AP207" s="8"/>
      <c r="AQ207" s="8"/>
      <c r="AR207" s="8"/>
      <c r="AS207" s="8"/>
      <c r="AT207" s="8"/>
      <c r="AU207" s="8"/>
      <c r="AV207" s="10"/>
      <c r="AW207" s="10"/>
      <c r="AX207" s="10"/>
      <c r="AY207" s="4" t="str">
        <f t="shared" si="52"/>
        <v/>
      </c>
      <c r="AZ207" s="4" t="str">
        <f t="shared" si="52"/>
        <v/>
      </c>
      <c r="BA207" s="4" t="str">
        <f t="shared" si="52"/>
        <v/>
      </c>
      <c r="BB207" s="4" t="str">
        <f t="shared" si="52"/>
        <v/>
      </c>
      <c r="BC207" s="4" t="str">
        <f>IF(CD207="○",COUNTIF($AN$17:CD207,"○"),"")</f>
        <v/>
      </c>
      <c r="BD207" s="4" t="str">
        <f>IF(CE207="○",COUNTIF($AO$17:CE207,"○"),"")</f>
        <v/>
      </c>
      <c r="BE207" s="4" t="str">
        <f>IF(CF207="○",COUNTIF($AP$17:CF207,"○"),"")</f>
        <v/>
      </c>
      <c r="BF207" s="4" t="str">
        <f>IF(CK207="○",COUNTIF($AU$17:CK207,"○"),"")</f>
        <v/>
      </c>
      <c r="BG207" s="77"/>
      <c r="BH207" s="77"/>
      <c r="BI207" s="4" t="str">
        <f t="shared" si="53"/>
        <v/>
      </c>
      <c r="BJ207" s="4" t="str">
        <f t="shared" si="53"/>
        <v/>
      </c>
      <c r="BK207" s="4" t="str">
        <f t="shared" si="53"/>
        <v/>
      </c>
      <c r="BL207" s="4" t="str">
        <f t="shared" si="53"/>
        <v/>
      </c>
      <c r="BM207" s="4" t="str">
        <f>IF(CL207="○",COUNTIF($AN$17:CL207,"○"),"")</f>
        <v/>
      </c>
      <c r="BN207" s="4" t="str">
        <f>IF(CM207="○",COUNTIF($AO$17:CM207,"○"),"")</f>
        <v/>
      </c>
      <c r="BO207" s="4" t="str">
        <f>IF(CN207="○",COUNTIF($AP$17:CN207,"○"),"")</f>
        <v/>
      </c>
      <c r="BP207" s="4" t="str">
        <f>IF(DI207="○",COUNTIF($AU$17:DI207,"○"),"")</f>
        <v/>
      </c>
      <c r="BQ207" s="77"/>
      <c r="BR207" s="77"/>
      <c r="BS207" s="4"/>
      <c r="BT207" s="10"/>
      <c r="BU207" s="10"/>
      <c r="BV207" s="10"/>
      <c r="BW207" s="10"/>
      <c r="BX207" s="10"/>
      <c r="BY207" s="26"/>
      <c r="BZ207" s="4"/>
      <c r="CA207" s="4"/>
      <c r="CB207" s="10"/>
      <c r="CC207" s="10"/>
      <c r="CD207" s="10"/>
      <c r="CE207" s="10"/>
      <c r="CF207" s="10"/>
    </row>
    <row r="208" spans="1:84" ht="21.95" customHeight="1" thickTop="1" thickBot="1" x14ac:dyDescent="0.2">
      <c r="A208" s="4"/>
      <c r="B208" s="4"/>
      <c r="C208" s="4"/>
      <c r="D208" s="4"/>
      <c r="E208" s="45"/>
      <c r="F208" s="45"/>
      <c r="G208" s="45"/>
      <c r="H208" s="45"/>
      <c r="I208" s="77"/>
      <c r="J208" s="77"/>
      <c r="K208" s="4"/>
      <c r="L208" s="4"/>
      <c r="M208" s="4"/>
      <c r="N208" s="4"/>
      <c r="O208" s="46"/>
      <c r="P208" s="46"/>
      <c r="Q208" s="46"/>
      <c r="R208" s="46"/>
      <c r="S208" s="77"/>
      <c r="T208" s="77"/>
      <c r="U208" s="10"/>
      <c r="V208" s="110">
        <f t="shared" si="46"/>
        <v>32</v>
      </c>
      <c r="W208" s="120" t="str">
        <f>IF('申込一覧表（女子）'!$B$48=0,"",('申込一覧表（女子）'!$B$48))</f>
        <v/>
      </c>
      <c r="X208" s="111" t="str">
        <f t="shared" si="47"/>
        <v/>
      </c>
      <c r="Y208" s="112" t="str">
        <f t="shared" si="48"/>
        <v/>
      </c>
      <c r="Z208" s="112" t="str">
        <f t="shared" si="49"/>
        <v/>
      </c>
      <c r="AA208" s="113">
        <f t="shared" si="45"/>
        <v>0</v>
      </c>
      <c r="AB208" s="163" t="str">
        <f t="shared" si="50"/>
        <v/>
      </c>
      <c r="AC208" s="114" t="str">
        <f t="shared" si="51"/>
        <v/>
      </c>
      <c r="AD208" s="53"/>
      <c r="AE208" s="53"/>
      <c r="AF208" s="53"/>
      <c r="AG208" s="53"/>
      <c r="AH208" s="53"/>
      <c r="AI208" s="53"/>
      <c r="AJ208" s="166"/>
      <c r="AK208" s="53"/>
      <c r="AL208" s="166"/>
      <c r="AM208" s="53"/>
      <c r="AN208" s="8"/>
      <c r="AO208" s="8"/>
      <c r="AP208" s="8"/>
      <c r="AQ208" s="8"/>
      <c r="AR208" s="8"/>
      <c r="AS208" s="8"/>
      <c r="AT208" s="8"/>
      <c r="AU208" s="8"/>
      <c r="AV208" s="10"/>
      <c r="AW208" s="10"/>
      <c r="AX208" s="10"/>
      <c r="AY208" s="4" t="str">
        <f t="shared" si="52"/>
        <v/>
      </c>
      <c r="AZ208" s="4" t="str">
        <f t="shared" si="52"/>
        <v/>
      </c>
      <c r="BA208" s="4" t="str">
        <f t="shared" si="52"/>
        <v/>
      </c>
      <c r="BB208" s="4" t="str">
        <f t="shared" si="52"/>
        <v/>
      </c>
      <c r="BC208" s="4" t="str">
        <f>IF(CD208="○",COUNTIF($AN$17:CD208,"○"),"")</f>
        <v/>
      </c>
      <c r="BD208" s="4" t="str">
        <f>IF(CE208="○",COUNTIF($AO$17:CE208,"○"),"")</f>
        <v/>
      </c>
      <c r="BE208" s="4" t="str">
        <f>IF(CF208="○",COUNTIF($AP$17:CF208,"○"),"")</f>
        <v/>
      </c>
      <c r="BF208" s="4" t="str">
        <f>IF(CK208="○",COUNTIF($AU$17:CK208,"○"),"")</f>
        <v/>
      </c>
      <c r="BG208" s="77"/>
      <c r="BH208" s="77"/>
      <c r="BI208" s="4" t="str">
        <f t="shared" si="53"/>
        <v/>
      </c>
      <c r="BJ208" s="4" t="str">
        <f t="shared" si="53"/>
        <v/>
      </c>
      <c r="BK208" s="4" t="str">
        <f t="shared" si="53"/>
        <v/>
      </c>
      <c r="BL208" s="4" t="str">
        <f t="shared" si="53"/>
        <v/>
      </c>
      <c r="BM208" s="4" t="str">
        <f>IF(CL208="○",COUNTIF($AN$17:CL208,"○"),"")</f>
        <v/>
      </c>
      <c r="BN208" s="4" t="str">
        <f>IF(CM208="○",COUNTIF($AO$17:CM208,"○"),"")</f>
        <v/>
      </c>
      <c r="BO208" s="4" t="str">
        <f>IF(CN208="○",COUNTIF($AP$17:CN208,"○"),"")</f>
        <v/>
      </c>
      <c r="BP208" s="4" t="str">
        <f>IF(DI208="○",COUNTIF($AU$17:DI208,"○"),"")</f>
        <v/>
      </c>
      <c r="BQ208" s="77"/>
      <c r="BR208" s="77"/>
      <c r="BS208" s="4"/>
      <c r="BT208" s="10"/>
      <c r="BU208" s="10"/>
      <c r="BV208" s="10"/>
      <c r="BW208" s="10"/>
      <c r="BX208" s="10"/>
      <c r="BY208" s="26"/>
      <c r="BZ208" s="4"/>
      <c r="CA208" s="4"/>
      <c r="CB208" s="10"/>
      <c r="CC208" s="10"/>
      <c r="CD208" s="10"/>
      <c r="CE208" s="10"/>
      <c r="CF208" s="10"/>
    </row>
    <row r="209" spans="1:84" ht="21.95" customHeight="1" thickTop="1" thickBot="1" x14ac:dyDescent="0.2">
      <c r="A209" s="4"/>
      <c r="B209" s="4"/>
      <c r="C209" s="4"/>
      <c r="D209" s="4"/>
      <c r="E209" s="45"/>
      <c r="F209" s="45"/>
      <c r="G209" s="45"/>
      <c r="H209" s="45"/>
      <c r="I209" s="77"/>
      <c r="J209" s="77"/>
      <c r="K209" s="4"/>
      <c r="L209" s="4"/>
      <c r="M209" s="4"/>
      <c r="N209" s="4"/>
      <c r="O209" s="46"/>
      <c r="P209" s="46"/>
      <c r="Q209" s="46"/>
      <c r="R209" s="46"/>
      <c r="S209" s="77"/>
      <c r="T209" s="77"/>
      <c r="U209" s="10"/>
      <c r="V209" s="110">
        <f t="shared" si="46"/>
        <v>33</v>
      </c>
      <c r="W209" s="120" t="str">
        <f>IF('申込一覧表（女子）'!$B$49=0,"",('申込一覧表（女子）'!$B$49))</f>
        <v/>
      </c>
      <c r="X209" s="111" t="str">
        <f t="shared" si="47"/>
        <v/>
      </c>
      <c r="Y209" s="112" t="str">
        <f t="shared" si="48"/>
        <v/>
      </c>
      <c r="Z209" s="112" t="str">
        <f t="shared" si="49"/>
        <v/>
      </c>
      <c r="AA209" s="113">
        <f t="shared" si="45"/>
        <v>0</v>
      </c>
      <c r="AB209" s="163" t="str">
        <f t="shared" si="50"/>
        <v/>
      </c>
      <c r="AC209" s="114" t="str">
        <f t="shared" si="51"/>
        <v/>
      </c>
      <c r="AD209" s="53"/>
      <c r="AE209" s="53"/>
      <c r="AF209" s="53"/>
      <c r="AG209" s="53"/>
      <c r="AH209" s="53"/>
      <c r="AI209" s="53"/>
      <c r="AJ209" s="166"/>
      <c r="AK209" s="53"/>
      <c r="AL209" s="166"/>
      <c r="AM209" s="53"/>
      <c r="AN209" s="8"/>
      <c r="AO209" s="8"/>
      <c r="AP209" s="8"/>
      <c r="AQ209" s="8"/>
      <c r="AR209" s="8"/>
      <c r="AS209" s="8"/>
      <c r="AT209" s="8"/>
      <c r="AU209" s="8"/>
      <c r="AV209" s="10"/>
      <c r="AW209" s="10"/>
      <c r="AX209" s="10"/>
      <c r="AY209" s="4" t="str">
        <f t="shared" si="52"/>
        <v/>
      </c>
      <c r="AZ209" s="4" t="str">
        <f t="shared" si="52"/>
        <v/>
      </c>
      <c r="BA209" s="4" t="str">
        <f t="shared" si="52"/>
        <v/>
      </c>
      <c r="BB209" s="4" t="str">
        <f t="shared" si="52"/>
        <v/>
      </c>
      <c r="BC209" s="4" t="str">
        <f>IF(CD209="○",COUNTIF($AN$17:CD209,"○"),"")</f>
        <v/>
      </c>
      <c r="BD209" s="4" t="str">
        <f>IF(CE209="○",COUNTIF($AO$17:CE209,"○"),"")</f>
        <v/>
      </c>
      <c r="BE209" s="4" t="str">
        <f>IF(CF209="○",COUNTIF($AP$17:CF209,"○"),"")</f>
        <v/>
      </c>
      <c r="BF209" s="4" t="str">
        <f>IF(CK209="○",COUNTIF($AU$17:CK209,"○"),"")</f>
        <v/>
      </c>
      <c r="BG209" s="77"/>
      <c r="BH209" s="77"/>
      <c r="BI209" s="4" t="str">
        <f t="shared" si="53"/>
        <v/>
      </c>
      <c r="BJ209" s="4" t="str">
        <f t="shared" si="53"/>
        <v/>
      </c>
      <c r="BK209" s="4" t="str">
        <f t="shared" si="53"/>
        <v/>
      </c>
      <c r="BL209" s="4" t="str">
        <f t="shared" si="53"/>
        <v/>
      </c>
      <c r="BM209" s="4" t="str">
        <f>IF(CL209="○",COUNTIF($AN$17:CL209,"○"),"")</f>
        <v/>
      </c>
      <c r="BN209" s="4" t="str">
        <f>IF(CM209="○",COUNTIF($AO$17:CM209,"○"),"")</f>
        <v/>
      </c>
      <c r="BO209" s="4" t="str">
        <f>IF(CN209="○",COUNTIF($AP$17:CN209,"○"),"")</f>
        <v/>
      </c>
      <c r="BP209" s="4" t="str">
        <f>IF(DI209="○",COUNTIF($AU$17:DI209,"○"),"")</f>
        <v/>
      </c>
      <c r="BQ209" s="77"/>
      <c r="BR209" s="77"/>
      <c r="BS209" s="4"/>
      <c r="BT209" s="10"/>
      <c r="BU209" s="10"/>
      <c r="BV209" s="10"/>
      <c r="BW209" s="10"/>
      <c r="BX209" s="10"/>
      <c r="BY209" s="26"/>
      <c r="BZ209" s="4"/>
      <c r="CA209" s="4"/>
      <c r="CB209" s="10"/>
      <c r="CC209" s="10"/>
      <c r="CD209" s="10"/>
      <c r="CE209" s="10"/>
      <c r="CF209" s="10"/>
    </row>
    <row r="210" spans="1:84" ht="21.95" customHeight="1" thickTop="1" thickBot="1" x14ac:dyDescent="0.2">
      <c r="A210" s="4"/>
      <c r="B210" s="4"/>
      <c r="C210" s="4"/>
      <c r="D210" s="4"/>
      <c r="E210" s="45"/>
      <c r="F210" s="45"/>
      <c r="G210" s="45"/>
      <c r="H210" s="45"/>
      <c r="I210" s="77"/>
      <c r="J210" s="77"/>
      <c r="K210" s="4"/>
      <c r="L210" s="4"/>
      <c r="M210" s="4"/>
      <c r="N210" s="4"/>
      <c r="O210" s="46"/>
      <c r="P210" s="46"/>
      <c r="Q210" s="46"/>
      <c r="R210" s="46"/>
      <c r="S210" s="77"/>
      <c r="T210" s="77"/>
      <c r="U210" s="10"/>
      <c r="V210" s="110">
        <f t="shared" si="46"/>
        <v>34</v>
      </c>
      <c r="W210" s="120" t="str">
        <f>IF('申込一覧表（女子）'!$B$50=0,"",('申込一覧表（女子）'!$B$50))</f>
        <v/>
      </c>
      <c r="X210" s="111" t="str">
        <f t="shared" si="47"/>
        <v/>
      </c>
      <c r="Y210" s="112" t="str">
        <f t="shared" si="48"/>
        <v/>
      </c>
      <c r="Z210" s="112" t="str">
        <f t="shared" si="49"/>
        <v/>
      </c>
      <c r="AA210" s="113">
        <f t="shared" ref="AA210:AA256" si="54">$AE$4</f>
        <v>0</v>
      </c>
      <c r="AB210" s="163" t="str">
        <f t="shared" si="50"/>
        <v/>
      </c>
      <c r="AC210" s="114" t="str">
        <f t="shared" si="51"/>
        <v/>
      </c>
      <c r="AD210" s="53"/>
      <c r="AE210" s="53"/>
      <c r="AF210" s="53"/>
      <c r="AG210" s="53"/>
      <c r="AH210" s="53"/>
      <c r="AI210" s="53"/>
      <c r="AJ210" s="166"/>
      <c r="AK210" s="53"/>
      <c r="AL210" s="166"/>
      <c r="AM210" s="53"/>
      <c r="AN210" s="8"/>
      <c r="AO210" s="8"/>
      <c r="AP210" s="8"/>
      <c r="AQ210" s="8"/>
      <c r="AR210" s="8"/>
      <c r="AS210" s="8"/>
      <c r="AT210" s="8"/>
      <c r="AU210" s="8"/>
      <c r="AV210" s="10"/>
      <c r="AW210" s="10"/>
      <c r="AX210" s="10"/>
      <c r="AY210" s="4" t="str">
        <f t="shared" si="52"/>
        <v/>
      </c>
      <c r="AZ210" s="4" t="str">
        <f t="shared" si="52"/>
        <v/>
      </c>
      <c r="BA210" s="4" t="str">
        <f t="shared" si="52"/>
        <v/>
      </c>
      <c r="BB210" s="4" t="str">
        <f t="shared" si="52"/>
        <v/>
      </c>
      <c r="BC210" s="4" t="str">
        <f>IF(CD210="○",COUNTIF($AN$17:CD210,"○"),"")</f>
        <v/>
      </c>
      <c r="BD210" s="4" t="str">
        <f>IF(CE210="○",COUNTIF($AO$17:CE210,"○"),"")</f>
        <v/>
      </c>
      <c r="BE210" s="4" t="str">
        <f>IF(CF210="○",COUNTIF($AP$17:CF210,"○"),"")</f>
        <v/>
      </c>
      <c r="BF210" s="4" t="str">
        <f>IF(CK210="○",COUNTIF($AU$17:CK210,"○"),"")</f>
        <v/>
      </c>
      <c r="BG210" s="77"/>
      <c r="BH210" s="77"/>
      <c r="BI210" s="4" t="str">
        <f t="shared" si="53"/>
        <v/>
      </c>
      <c r="BJ210" s="4" t="str">
        <f t="shared" si="53"/>
        <v/>
      </c>
      <c r="BK210" s="4" t="str">
        <f t="shared" si="53"/>
        <v/>
      </c>
      <c r="BL210" s="4" t="str">
        <f t="shared" si="53"/>
        <v/>
      </c>
      <c r="BM210" s="4" t="str">
        <f>IF(CL210="○",COUNTIF($AN$17:CL210,"○"),"")</f>
        <v/>
      </c>
      <c r="BN210" s="4" t="str">
        <f>IF(CM210="○",COUNTIF($AO$17:CM210,"○"),"")</f>
        <v/>
      </c>
      <c r="BO210" s="4" t="str">
        <f>IF(CN210="○",COUNTIF($AP$17:CN210,"○"),"")</f>
        <v/>
      </c>
      <c r="BP210" s="4" t="str">
        <f>IF(DI210="○",COUNTIF($AU$17:DI210,"○"),"")</f>
        <v/>
      </c>
      <c r="BQ210" s="77"/>
      <c r="BR210" s="77"/>
      <c r="BS210" s="4"/>
      <c r="BT210" s="10"/>
      <c r="BU210" s="10"/>
      <c r="BV210" s="10"/>
      <c r="BW210" s="10"/>
      <c r="BX210" s="10"/>
      <c r="BY210" s="26"/>
      <c r="BZ210" s="4"/>
      <c r="CA210" s="4"/>
      <c r="CB210" s="10"/>
      <c r="CC210" s="10"/>
      <c r="CD210" s="10"/>
      <c r="CE210" s="10"/>
      <c r="CF210" s="10"/>
    </row>
    <row r="211" spans="1:84" ht="21.95" customHeight="1" thickTop="1" thickBot="1" x14ac:dyDescent="0.2">
      <c r="A211" s="4"/>
      <c r="B211" s="4"/>
      <c r="C211" s="4"/>
      <c r="D211" s="4"/>
      <c r="E211" s="45"/>
      <c r="F211" s="45"/>
      <c r="G211" s="45"/>
      <c r="H211" s="45"/>
      <c r="I211" s="77"/>
      <c r="J211" s="77"/>
      <c r="K211" s="4"/>
      <c r="L211" s="4"/>
      <c r="M211" s="4"/>
      <c r="N211" s="4"/>
      <c r="O211" s="46"/>
      <c r="P211" s="46"/>
      <c r="Q211" s="46"/>
      <c r="R211" s="46"/>
      <c r="S211" s="77"/>
      <c r="T211" s="77"/>
      <c r="U211" s="10"/>
      <c r="V211" s="110">
        <f t="shared" si="46"/>
        <v>35</v>
      </c>
      <c r="W211" s="120" t="str">
        <f>IF('申込一覧表（女子）'!$B$51=0,"",('申込一覧表（女子）'!$B$51))</f>
        <v/>
      </c>
      <c r="X211" s="111" t="str">
        <f t="shared" si="47"/>
        <v/>
      </c>
      <c r="Y211" s="112" t="str">
        <f t="shared" si="48"/>
        <v/>
      </c>
      <c r="Z211" s="112" t="str">
        <f t="shared" si="49"/>
        <v/>
      </c>
      <c r="AA211" s="113">
        <f t="shared" si="54"/>
        <v>0</v>
      </c>
      <c r="AB211" s="163" t="str">
        <f t="shared" si="50"/>
        <v/>
      </c>
      <c r="AC211" s="114" t="str">
        <f t="shared" si="51"/>
        <v/>
      </c>
      <c r="AD211" s="53"/>
      <c r="AE211" s="53"/>
      <c r="AF211" s="53"/>
      <c r="AG211" s="53"/>
      <c r="AH211" s="53"/>
      <c r="AI211" s="53"/>
      <c r="AJ211" s="166"/>
      <c r="AK211" s="53"/>
      <c r="AL211" s="166"/>
      <c r="AM211" s="53"/>
      <c r="AN211" s="8"/>
      <c r="AO211" s="8"/>
      <c r="AP211" s="8"/>
      <c r="AQ211" s="8"/>
      <c r="AR211" s="8"/>
      <c r="AS211" s="8"/>
      <c r="AT211" s="8"/>
      <c r="AU211" s="8"/>
      <c r="AV211" s="10"/>
      <c r="AW211" s="10"/>
      <c r="AX211" s="10"/>
      <c r="AY211" s="4" t="str">
        <f t="shared" si="52"/>
        <v/>
      </c>
      <c r="AZ211" s="4" t="str">
        <f t="shared" si="52"/>
        <v/>
      </c>
      <c r="BA211" s="4" t="str">
        <f t="shared" si="52"/>
        <v/>
      </c>
      <c r="BB211" s="4" t="str">
        <f t="shared" si="52"/>
        <v/>
      </c>
      <c r="BC211" s="4" t="str">
        <f>IF(CD211="○",COUNTIF($AN$17:CD211,"○"),"")</f>
        <v/>
      </c>
      <c r="BD211" s="4" t="str">
        <f>IF(CE211="○",COUNTIF($AO$17:CE211,"○"),"")</f>
        <v/>
      </c>
      <c r="BE211" s="4" t="str">
        <f>IF(CF211="○",COUNTIF($AP$17:CF211,"○"),"")</f>
        <v/>
      </c>
      <c r="BF211" s="4" t="str">
        <f>IF(CK211="○",COUNTIF($AU$17:CK211,"○"),"")</f>
        <v/>
      </c>
      <c r="BG211" s="77"/>
      <c r="BH211" s="77"/>
      <c r="BI211" s="4" t="str">
        <f t="shared" si="53"/>
        <v/>
      </c>
      <c r="BJ211" s="4" t="str">
        <f t="shared" si="53"/>
        <v/>
      </c>
      <c r="BK211" s="4" t="str">
        <f t="shared" si="53"/>
        <v/>
      </c>
      <c r="BL211" s="4" t="str">
        <f t="shared" si="53"/>
        <v/>
      </c>
      <c r="BM211" s="4" t="str">
        <f>IF(CL211="○",COUNTIF($AN$17:CL211,"○"),"")</f>
        <v/>
      </c>
      <c r="BN211" s="4" t="str">
        <f>IF(CM211="○",COUNTIF($AO$17:CM211,"○"),"")</f>
        <v/>
      </c>
      <c r="BO211" s="4" t="str">
        <f>IF(CN211="○",COUNTIF($AP$17:CN211,"○"),"")</f>
        <v/>
      </c>
      <c r="BP211" s="4" t="str">
        <f>IF(DI211="○",COUNTIF($AU$17:DI211,"○"),"")</f>
        <v/>
      </c>
      <c r="BQ211" s="77"/>
      <c r="BR211" s="77"/>
      <c r="BS211" s="4"/>
      <c r="BT211" s="10"/>
      <c r="BU211" s="10"/>
      <c r="BV211" s="24"/>
      <c r="BW211" s="10"/>
      <c r="BX211" s="10"/>
      <c r="BY211" s="26"/>
      <c r="BZ211" s="4"/>
      <c r="CA211" s="4"/>
      <c r="CB211" s="10"/>
      <c r="CC211" s="10"/>
      <c r="CD211" s="10"/>
      <c r="CE211" s="24"/>
      <c r="CF211" s="10"/>
    </row>
    <row r="212" spans="1:84" ht="21.95" customHeight="1" thickTop="1" thickBot="1" x14ac:dyDescent="0.2">
      <c r="A212" s="4"/>
      <c r="B212" s="4"/>
      <c r="C212" s="4"/>
      <c r="D212" s="4"/>
      <c r="E212" s="45"/>
      <c r="F212" s="45"/>
      <c r="G212" s="45"/>
      <c r="H212" s="45"/>
      <c r="I212" s="77"/>
      <c r="J212" s="77"/>
      <c r="K212" s="4"/>
      <c r="L212" s="4"/>
      <c r="M212" s="4"/>
      <c r="N212" s="4"/>
      <c r="O212" s="46"/>
      <c r="P212" s="46"/>
      <c r="Q212" s="46"/>
      <c r="R212" s="46"/>
      <c r="S212" s="77"/>
      <c r="T212" s="77"/>
      <c r="U212" s="10"/>
      <c r="V212" s="110">
        <f t="shared" si="46"/>
        <v>36</v>
      </c>
      <c r="W212" s="120" t="str">
        <f>IF('申込一覧表（女子）'!$B$52=0,"",('申込一覧表（女子）'!$B$52))</f>
        <v/>
      </c>
      <c r="X212" s="111" t="str">
        <f t="shared" si="47"/>
        <v/>
      </c>
      <c r="Y212" s="112" t="str">
        <f t="shared" si="48"/>
        <v/>
      </c>
      <c r="Z212" s="112" t="str">
        <f t="shared" si="49"/>
        <v/>
      </c>
      <c r="AA212" s="113">
        <f t="shared" si="54"/>
        <v>0</v>
      </c>
      <c r="AB212" s="163" t="str">
        <f t="shared" si="50"/>
        <v/>
      </c>
      <c r="AC212" s="114" t="str">
        <f t="shared" si="51"/>
        <v/>
      </c>
      <c r="AD212" s="53"/>
      <c r="AE212" s="53"/>
      <c r="AF212" s="53"/>
      <c r="AG212" s="53"/>
      <c r="AH212" s="53"/>
      <c r="AI212" s="53"/>
      <c r="AJ212" s="166"/>
      <c r="AK212" s="53"/>
      <c r="AL212" s="166"/>
      <c r="AM212" s="53"/>
      <c r="AN212" s="8"/>
      <c r="AO212" s="8"/>
      <c r="AP212" s="8"/>
      <c r="AQ212" s="8"/>
      <c r="AR212" s="8"/>
      <c r="AS212" s="8"/>
      <c r="AT212" s="8"/>
      <c r="AU212" s="8"/>
      <c r="AV212" s="10"/>
      <c r="AW212" s="10"/>
      <c r="AX212" s="10"/>
      <c r="AY212" s="4" t="str">
        <f t="shared" si="52"/>
        <v/>
      </c>
      <c r="AZ212" s="4" t="str">
        <f t="shared" si="52"/>
        <v/>
      </c>
      <c r="BA212" s="4" t="str">
        <f t="shared" si="52"/>
        <v/>
      </c>
      <c r="BB212" s="4" t="str">
        <f t="shared" si="52"/>
        <v/>
      </c>
      <c r="BC212" s="4" t="str">
        <f>IF(CD212="○",COUNTIF($AN$17:CD212,"○"),"")</f>
        <v/>
      </c>
      <c r="BD212" s="4" t="str">
        <f>IF(CE212="○",COUNTIF($AO$17:CE212,"○"),"")</f>
        <v/>
      </c>
      <c r="BE212" s="4" t="str">
        <f>IF(CF212="○",COUNTIF($AP$17:CF212,"○"),"")</f>
        <v/>
      </c>
      <c r="BF212" s="4" t="str">
        <f>IF(CK212="○",COUNTIF($AU$17:CK212,"○"),"")</f>
        <v/>
      </c>
      <c r="BG212" s="77"/>
      <c r="BH212" s="77"/>
      <c r="BI212" s="4" t="str">
        <f t="shared" si="53"/>
        <v/>
      </c>
      <c r="BJ212" s="4" t="str">
        <f t="shared" si="53"/>
        <v/>
      </c>
      <c r="BK212" s="4" t="str">
        <f t="shared" si="53"/>
        <v/>
      </c>
      <c r="BL212" s="4" t="str">
        <f t="shared" si="53"/>
        <v/>
      </c>
      <c r="BM212" s="4" t="str">
        <f>IF(CL212="○",COUNTIF($AN$17:CL212,"○"),"")</f>
        <v/>
      </c>
      <c r="BN212" s="4" t="str">
        <f>IF(CM212="○",COUNTIF($AO$17:CM212,"○"),"")</f>
        <v/>
      </c>
      <c r="BO212" s="4" t="str">
        <f>IF(CN212="○",COUNTIF($AP$17:CN212,"○"),"")</f>
        <v/>
      </c>
      <c r="BP212" s="4" t="str">
        <f>IF(DI212="○",COUNTIF($AU$17:DI212,"○"),"")</f>
        <v/>
      </c>
      <c r="BQ212" s="77"/>
      <c r="BR212" s="77"/>
      <c r="BS212" s="4"/>
      <c r="BT212" s="10"/>
      <c r="BU212" s="10"/>
      <c r="BV212" s="10"/>
      <c r="BW212" s="10"/>
      <c r="BX212" s="10"/>
      <c r="BY212" s="26"/>
      <c r="BZ212" s="4"/>
      <c r="CA212" s="4"/>
      <c r="CB212" s="10"/>
      <c r="CC212" s="10"/>
      <c r="CD212" s="10"/>
      <c r="CE212" s="10"/>
      <c r="CF212" s="10"/>
    </row>
    <row r="213" spans="1:84" ht="21.95" customHeight="1" thickTop="1" thickBot="1" x14ac:dyDescent="0.2">
      <c r="A213" s="4"/>
      <c r="B213" s="4"/>
      <c r="C213" s="4"/>
      <c r="D213" s="4"/>
      <c r="E213" s="45"/>
      <c r="F213" s="45"/>
      <c r="G213" s="45"/>
      <c r="H213" s="45"/>
      <c r="I213" s="77"/>
      <c r="J213" s="77"/>
      <c r="K213" s="4"/>
      <c r="L213" s="4"/>
      <c r="M213" s="4"/>
      <c r="N213" s="4"/>
      <c r="O213" s="46"/>
      <c r="P213" s="46"/>
      <c r="Q213" s="46"/>
      <c r="R213" s="46"/>
      <c r="S213" s="77"/>
      <c r="T213" s="77"/>
      <c r="U213" s="10"/>
      <c r="V213" s="110">
        <f t="shared" si="46"/>
        <v>37</v>
      </c>
      <c r="W213" s="120" t="str">
        <f>IF('申込一覧表（女子）'!$B$53=0,"",('申込一覧表（女子）'!$B$53))</f>
        <v/>
      </c>
      <c r="X213" s="111" t="str">
        <f t="shared" si="47"/>
        <v/>
      </c>
      <c r="Y213" s="112" t="str">
        <f t="shared" si="48"/>
        <v/>
      </c>
      <c r="Z213" s="112" t="str">
        <f t="shared" si="49"/>
        <v/>
      </c>
      <c r="AA213" s="113">
        <f t="shared" si="54"/>
        <v>0</v>
      </c>
      <c r="AB213" s="163" t="str">
        <f t="shared" si="50"/>
        <v/>
      </c>
      <c r="AC213" s="114" t="str">
        <f t="shared" si="51"/>
        <v/>
      </c>
      <c r="AD213" s="53"/>
      <c r="AE213" s="53"/>
      <c r="AF213" s="53"/>
      <c r="AG213" s="53"/>
      <c r="AH213" s="53"/>
      <c r="AI213" s="53"/>
      <c r="AJ213" s="166"/>
      <c r="AK213" s="53"/>
      <c r="AL213" s="166"/>
      <c r="AM213" s="53"/>
      <c r="AN213" s="8"/>
      <c r="AO213" s="8"/>
      <c r="AP213" s="8"/>
      <c r="AQ213" s="8"/>
      <c r="AR213" s="8"/>
      <c r="AS213" s="8"/>
      <c r="AT213" s="8"/>
      <c r="AU213" s="8"/>
      <c r="AV213" s="10"/>
      <c r="AW213" s="10"/>
      <c r="AX213" s="10"/>
      <c r="AY213" s="4" t="str">
        <f t="shared" si="52"/>
        <v/>
      </c>
      <c r="AZ213" s="4" t="str">
        <f t="shared" si="52"/>
        <v/>
      </c>
      <c r="BA213" s="4" t="str">
        <f t="shared" si="52"/>
        <v/>
      </c>
      <c r="BB213" s="4" t="str">
        <f t="shared" si="52"/>
        <v/>
      </c>
      <c r="BC213" s="4" t="str">
        <f>IF(CD213="○",COUNTIF($AN$17:CD213,"○"),"")</f>
        <v/>
      </c>
      <c r="BD213" s="4" t="str">
        <f>IF(CE213="○",COUNTIF($AO$17:CE213,"○"),"")</f>
        <v/>
      </c>
      <c r="BE213" s="4" t="str">
        <f>IF(CF213="○",COUNTIF($AP$17:CF213,"○"),"")</f>
        <v/>
      </c>
      <c r="BF213" s="4" t="str">
        <f>IF(CK213="○",COUNTIF($AU$17:CK213,"○"),"")</f>
        <v/>
      </c>
      <c r="BG213" s="77"/>
      <c r="BH213" s="77"/>
      <c r="BI213" s="4" t="str">
        <f t="shared" si="53"/>
        <v/>
      </c>
      <c r="BJ213" s="4" t="str">
        <f t="shared" si="53"/>
        <v/>
      </c>
      <c r="BK213" s="4" t="str">
        <f t="shared" si="53"/>
        <v/>
      </c>
      <c r="BL213" s="4" t="str">
        <f t="shared" si="53"/>
        <v/>
      </c>
      <c r="BM213" s="4" t="str">
        <f>IF(CL213="○",COUNTIF($AN$17:CL213,"○"),"")</f>
        <v/>
      </c>
      <c r="BN213" s="4" t="str">
        <f>IF(CM213="○",COUNTIF($AO$17:CM213,"○"),"")</f>
        <v/>
      </c>
      <c r="BO213" s="4" t="str">
        <f>IF(CN213="○",COUNTIF($AP$17:CN213,"○"),"")</f>
        <v/>
      </c>
      <c r="BP213" s="4" t="str">
        <f>IF(DI213="○",COUNTIF($AU$17:DI213,"○"),"")</f>
        <v/>
      </c>
      <c r="BQ213" s="77"/>
      <c r="BR213" s="77"/>
      <c r="BS213" s="4"/>
      <c r="BT213" s="10"/>
      <c r="BU213" s="10"/>
      <c r="BV213" s="10"/>
      <c r="BW213" s="10"/>
      <c r="BX213" s="10"/>
      <c r="BY213" s="26"/>
      <c r="BZ213" s="4"/>
      <c r="CA213" s="4"/>
      <c r="CB213" s="10"/>
      <c r="CC213" s="10"/>
      <c r="CD213" s="10"/>
      <c r="CE213" s="10"/>
      <c r="CF213" s="10"/>
    </row>
    <row r="214" spans="1:84" ht="21.95" customHeight="1" thickTop="1" thickBot="1" x14ac:dyDescent="0.2">
      <c r="A214" s="4"/>
      <c r="B214" s="4"/>
      <c r="C214" s="4"/>
      <c r="D214" s="4"/>
      <c r="E214" s="45"/>
      <c r="F214" s="45"/>
      <c r="G214" s="45"/>
      <c r="H214" s="45"/>
      <c r="I214" s="77"/>
      <c r="J214" s="77"/>
      <c r="K214" s="4"/>
      <c r="L214" s="4"/>
      <c r="M214" s="4"/>
      <c r="N214" s="4"/>
      <c r="O214" s="46"/>
      <c r="P214" s="46"/>
      <c r="Q214" s="46"/>
      <c r="R214" s="46"/>
      <c r="S214" s="77"/>
      <c r="T214" s="77"/>
      <c r="U214" s="10"/>
      <c r="V214" s="110">
        <f t="shared" si="46"/>
        <v>38</v>
      </c>
      <c r="W214" s="120" t="str">
        <f>IF('申込一覧表（女子）'!$B$54=0,"",('申込一覧表（女子）'!$B$54))</f>
        <v/>
      </c>
      <c r="X214" s="111" t="str">
        <f t="shared" si="47"/>
        <v/>
      </c>
      <c r="Y214" s="112" t="str">
        <f t="shared" si="48"/>
        <v/>
      </c>
      <c r="Z214" s="112" t="str">
        <f t="shared" si="49"/>
        <v/>
      </c>
      <c r="AA214" s="113">
        <f t="shared" si="54"/>
        <v>0</v>
      </c>
      <c r="AB214" s="163" t="str">
        <f t="shared" si="50"/>
        <v/>
      </c>
      <c r="AC214" s="114" t="str">
        <f t="shared" si="51"/>
        <v/>
      </c>
      <c r="AD214" s="53"/>
      <c r="AE214" s="53"/>
      <c r="AF214" s="53"/>
      <c r="AG214" s="53"/>
      <c r="AH214" s="53"/>
      <c r="AI214" s="53"/>
      <c r="AJ214" s="166"/>
      <c r="AK214" s="53"/>
      <c r="AL214" s="166"/>
      <c r="AM214" s="53"/>
      <c r="AN214" s="8"/>
      <c r="AO214" s="8"/>
      <c r="AP214" s="8"/>
      <c r="AQ214" s="8"/>
      <c r="AR214" s="8"/>
      <c r="AS214" s="8"/>
      <c r="AT214" s="8"/>
      <c r="AU214" s="8"/>
      <c r="AV214" s="10"/>
      <c r="AW214" s="10"/>
      <c r="AX214" s="10"/>
      <c r="AY214" s="4" t="str">
        <f t="shared" si="52"/>
        <v/>
      </c>
      <c r="AZ214" s="4" t="str">
        <f t="shared" si="52"/>
        <v/>
      </c>
      <c r="BA214" s="4" t="str">
        <f t="shared" si="52"/>
        <v/>
      </c>
      <c r="BB214" s="4" t="str">
        <f t="shared" si="52"/>
        <v/>
      </c>
      <c r="BC214" s="4" t="str">
        <f>IF(CD214="○",COUNTIF($AN$17:CD214,"○"),"")</f>
        <v/>
      </c>
      <c r="BD214" s="4" t="str">
        <f>IF(CE214="○",COUNTIF($AO$17:CE214,"○"),"")</f>
        <v/>
      </c>
      <c r="BE214" s="4" t="str">
        <f>IF(CF214="○",COUNTIF($AP$17:CF214,"○"),"")</f>
        <v/>
      </c>
      <c r="BF214" s="4" t="str">
        <f>IF(CK214="○",COUNTIF($AU$17:CK214,"○"),"")</f>
        <v/>
      </c>
      <c r="BG214" s="77"/>
      <c r="BH214" s="77"/>
      <c r="BI214" s="4" t="str">
        <f t="shared" si="53"/>
        <v/>
      </c>
      <c r="BJ214" s="4" t="str">
        <f t="shared" si="53"/>
        <v/>
      </c>
      <c r="BK214" s="4" t="str">
        <f t="shared" si="53"/>
        <v/>
      </c>
      <c r="BL214" s="4" t="str">
        <f t="shared" si="53"/>
        <v/>
      </c>
      <c r="BM214" s="4" t="str">
        <f>IF(CL214="○",COUNTIF($AN$17:CL214,"○"),"")</f>
        <v/>
      </c>
      <c r="BN214" s="4" t="str">
        <f>IF(CM214="○",COUNTIF($AO$17:CM214,"○"),"")</f>
        <v/>
      </c>
      <c r="BO214" s="4" t="str">
        <f>IF(CN214="○",COUNTIF($AP$17:CN214,"○"),"")</f>
        <v/>
      </c>
      <c r="BP214" s="4" t="str">
        <f>IF(DI214="○",COUNTIF($AU$17:DI214,"○"),"")</f>
        <v/>
      </c>
      <c r="BQ214" s="77"/>
      <c r="BR214" s="77"/>
      <c r="BS214" s="4"/>
      <c r="BT214" s="10"/>
      <c r="BU214" s="10"/>
      <c r="BV214" s="10"/>
      <c r="BW214" s="10"/>
      <c r="BX214" s="10"/>
      <c r="BY214" s="26"/>
      <c r="BZ214" s="4"/>
      <c r="CA214" s="4"/>
      <c r="CB214" s="10"/>
      <c r="CC214" s="10"/>
      <c r="CD214" s="10"/>
      <c r="CE214" s="10"/>
      <c r="CF214" s="10"/>
    </row>
    <row r="215" spans="1:84" ht="21.95" customHeight="1" thickTop="1" thickBot="1" x14ac:dyDescent="0.2">
      <c r="A215" s="4"/>
      <c r="B215" s="4"/>
      <c r="C215" s="4"/>
      <c r="D215" s="4"/>
      <c r="E215" s="45"/>
      <c r="F215" s="45"/>
      <c r="G215" s="45"/>
      <c r="H215" s="45"/>
      <c r="I215" s="77"/>
      <c r="J215" s="77"/>
      <c r="K215" s="4"/>
      <c r="L215" s="4"/>
      <c r="M215" s="4"/>
      <c r="N215" s="4"/>
      <c r="O215" s="46"/>
      <c r="P215" s="46"/>
      <c r="Q215" s="46"/>
      <c r="R215" s="46"/>
      <c r="S215" s="77"/>
      <c r="T215" s="77"/>
      <c r="U215" s="10"/>
      <c r="V215" s="110">
        <f t="shared" si="46"/>
        <v>39</v>
      </c>
      <c r="W215" s="120" t="str">
        <f>IF('申込一覧表（女子）'!$B$55=0,"",('申込一覧表（女子）'!$B$55))</f>
        <v/>
      </c>
      <c r="X215" s="111" t="str">
        <f t="shared" si="47"/>
        <v/>
      </c>
      <c r="Y215" s="112" t="str">
        <f t="shared" si="48"/>
        <v/>
      </c>
      <c r="Z215" s="112" t="str">
        <f t="shared" si="49"/>
        <v/>
      </c>
      <c r="AA215" s="113">
        <f t="shared" si="54"/>
        <v>0</v>
      </c>
      <c r="AB215" s="163" t="str">
        <f t="shared" si="50"/>
        <v/>
      </c>
      <c r="AC215" s="114" t="str">
        <f t="shared" si="51"/>
        <v/>
      </c>
      <c r="AD215" s="53"/>
      <c r="AE215" s="53"/>
      <c r="AF215" s="53"/>
      <c r="AG215" s="53"/>
      <c r="AH215" s="53"/>
      <c r="AI215" s="53"/>
      <c r="AJ215" s="166"/>
      <c r="AK215" s="53"/>
      <c r="AL215" s="166"/>
      <c r="AM215" s="53"/>
      <c r="AN215" s="8"/>
      <c r="AO215" s="8"/>
      <c r="AP215" s="8"/>
      <c r="AQ215" s="8"/>
      <c r="AR215" s="8"/>
      <c r="AS215" s="8"/>
      <c r="AT215" s="8"/>
      <c r="AU215" s="8"/>
      <c r="AV215" s="10"/>
      <c r="AW215" s="10"/>
      <c r="AX215" s="10"/>
      <c r="AY215" s="4" t="str">
        <f t="shared" si="52"/>
        <v/>
      </c>
      <c r="AZ215" s="4" t="str">
        <f t="shared" si="52"/>
        <v/>
      </c>
      <c r="BA215" s="4" t="str">
        <f t="shared" si="52"/>
        <v/>
      </c>
      <c r="BB215" s="4" t="str">
        <f t="shared" si="52"/>
        <v/>
      </c>
      <c r="BC215" s="4" t="str">
        <f>IF(CD215="○",COUNTIF($AN$17:CD215,"○"),"")</f>
        <v/>
      </c>
      <c r="BD215" s="4" t="str">
        <f>IF(CE215="○",COUNTIF($AO$17:CE215,"○"),"")</f>
        <v/>
      </c>
      <c r="BE215" s="4" t="str">
        <f>IF(CF215="○",COUNTIF($AP$17:CF215,"○"),"")</f>
        <v/>
      </c>
      <c r="BF215" s="4" t="str">
        <f>IF(CK215="○",COUNTIF($AU$17:CK215,"○"),"")</f>
        <v/>
      </c>
      <c r="BG215" s="77"/>
      <c r="BH215" s="77"/>
      <c r="BI215" s="4" t="str">
        <f t="shared" si="53"/>
        <v/>
      </c>
      <c r="BJ215" s="4" t="str">
        <f t="shared" si="53"/>
        <v/>
      </c>
      <c r="BK215" s="4" t="str">
        <f t="shared" si="53"/>
        <v/>
      </c>
      <c r="BL215" s="4" t="str">
        <f t="shared" si="53"/>
        <v/>
      </c>
      <c r="BM215" s="4" t="str">
        <f>IF(CL215="○",COUNTIF($AN$17:CL215,"○"),"")</f>
        <v/>
      </c>
      <c r="BN215" s="4" t="str">
        <f>IF(CM215="○",COUNTIF($AO$17:CM215,"○"),"")</f>
        <v/>
      </c>
      <c r="BO215" s="4" t="str">
        <f>IF(CN215="○",COUNTIF($AP$17:CN215,"○"),"")</f>
        <v/>
      </c>
      <c r="BP215" s="4" t="str">
        <f>IF(DI215="○",COUNTIF($AU$17:DI215,"○"),"")</f>
        <v/>
      </c>
      <c r="BQ215" s="77"/>
      <c r="BR215" s="77"/>
      <c r="BS215" s="10"/>
      <c r="BT215" s="10"/>
      <c r="BU215" s="10"/>
      <c r="BV215" s="10"/>
      <c r="BW215" s="10"/>
      <c r="BX215" s="10"/>
      <c r="BY215" s="26"/>
      <c r="BZ215" s="4"/>
      <c r="CA215" s="4"/>
      <c r="CB215" s="10"/>
      <c r="CC215" s="10"/>
      <c r="CD215" s="10"/>
      <c r="CE215" s="10"/>
      <c r="CF215" s="10"/>
    </row>
    <row r="216" spans="1:84" ht="21.95" customHeight="1" thickTop="1" thickBot="1" x14ac:dyDescent="0.2">
      <c r="A216" s="4"/>
      <c r="B216" s="4"/>
      <c r="C216" s="4"/>
      <c r="D216" s="4"/>
      <c r="E216" s="45"/>
      <c r="F216" s="45"/>
      <c r="G216" s="45"/>
      <c r="H216" s="45"/>
      <c r="I216" s="77"/>
      <c r="J216" s="77"/>
      <c r="K216" s="4"/>
      <c r="L216" s="4"/>
      <c r="M216" s="4"/>
      <c r="N216" s="4"/>
      <c r="O216" s="46"/>
      <c r="P216" s="46"/>
      <c r="Q216" s="46"/>
      <c r="R216" s="46"/>
      <c r="S216" s="77"/>
      <c r="T216" s="77"/>
      <c r="U216" s="10"/>
      <c r="V216" s="110">
        <f t="shared" si="46"/>
        <v>40</v>
      </c>
      <c r="W216" s="120" t="str">
        <f>IF('申込一覧表（女子）'!$B$56=0,"",('申込一覧表（女子）'!$B$56))</f>
        <v/>
      </c>
      <c r="X216" s="111" t="str">
        <f t="shared" si="47"/>
        <v/>
      </c>
      <c r="Y216" s="112" t="str">
        <f t="shared" si="48"/>
        <v/>
      </c>
      <c r="Z216" s="112" t="str">
        <f t="shared" si="49"/>
        <v/>
      </c>
      <c r="AA216" s="113">
        <f t="shared" si="54"/>
        <v>0</v>
      </c>
      <c r="AB216" s="163" t="str">
        <f t="shared" si="50"/>
        <v/>
      </c>
      <c r="AC216" s="114" t="str">
        <f t="shared" si="51"/>
        <v/>
      </c>
      <c r="AD216" s="53"/>
      <c r="AE216" s="53"/>
      <c r="AF216" s="53"/>
      <c r="AG216" s="53"/>
      <c r="AH216" s="53"/>
      <c r="AI216" s="53"/>
      <c r="AJ216" s="166"/>
      <c r="AK216" s="53"/>
      <c r="AL216" s="166"/>
      <c r="AM216" s="53"/>
      <c r="AN216" s="8"/>
      <c r="AO216" s="8"/>
      <c r="AP216" s="8"/>
      <c r="AQ216" s="8"/>
      <c r="AR216" s="8"/>
      <c r="AS216" s="8"/>
      <c r="AT216" s="8"/>
      <c r="AU216" s="8"/>
      <c r="AV216" s="10"/>
      <c r="AW216" s="10"/>
      <c r="AX216" s="10"/>
      <c r="AY216" s="4" t="str">
        <f t="shared" si="52"/>
        <v/>
      </c>
      <c r="AZ216" s="4" t="str">
        <f t="shared" si="52"/>
        <v/>
      </c>
      <c r="BA216" s="4" t="str">
        <f t="shared" si="52"/>
        <v/>
      </c>
      <c r="BB216" s="4" t="str">
        <f t="shared" si="52"/>
        <v/>
      </c>
      <c r="BC216" s="4" t="str">
        <f>IF(CD216="○",COUNTIF($AN$17:CD216,"○"),"")</f>
        <v/>
      </c>
      <c r="BD216" s="4" t="str">
        <f>IF(CE216="○",COUNTIF($AO$17:CE216,"○"),"")</f>
        <v/>
      </c>
      <c r="BE216" s="4" t="str">
        <f>IF(CF216="○",COUNTIF($AP$17:CF216,"○"),"")</f>
        <v/>
      </c>
      <c r="BF216" s="4" t="str">
        <f>IF(CK216="○",COUNTIF($AU$17:CK216,"○"),"")</f>
        <v/>
      </c>
      <c r="BG216" s="77"/>
      <c r="BH216" s="77"/>
      <c r="BI216" s="4" t="str">
        <f t="shared" si="53"/>
        <v/>
      </c>
      <c r="BJ216" s="4" t="str">
        <f t="shared" si="53"/>
        <v/>
      </c>
      <c r="BK216" s="4" t="str">
        <f t="shared" si="53"/>
        <v/>
      </c>
      <c r="BL216" s="4" t="str">
        <f t="shared" si="53"/>
        <v/>
      </c>
      <c r="BM216" s="4" t="str">
        <f>IF(CL216="○",COUNTIF($AN$17:CL216,"○"),"")</f>
        <v/>
      </c>
      <c r="BN216" s="4" t="str">
        <f>IF(CM216="○",COUNTIF($AO$17:CM216,"○"),"")</f>
        <v/>
      </c>
      <c r="BO216" s="4" t="str">
        <f>IF(CN216="○",COUNTIF($AP$17:CN216,"○"),"")</f>
        <v/>
      </c>
      <c r="BP216" s="4" t="str">
        <f>IF(DI216="○",COUNTIF($AU$17:DI216,"○"),"")</f>
        <v/>
      </c>
      <c r="BQ216" s="77"/>
      <c r="BR216" s="77"/>
      <c r="BS216" s="10"/>
      <c r="BT216" s="10"/>
      <c r="BU216" s="10"/>
      <c r="BV216" s="10"/>
      <c r="BW216" s="10"/>
      <c r="BX216" s="10"/>
      <c r="BY216" s="26"/>
      <c r="BZ216" s="4"/>
      <c r="CA216" s="4"/>
      <c r="CB216" s="10"/>
      <c r="CC216" s="10"/>
      <c r="CD216" s="10"/>
      <c r="CE216" s="10"/>
      <c r="CF216" s="10"/>
    </row>
    <row r="217" spans="1:84" ht="21.95" customHeight="1" thickTop="1" thickBot="1" x14ac:dyDescent="0.2">
      <c r="A217" s="4"/>
      <c r="B217" s="4"/>
      <c r="C217" s="4"/>
      <c r="D217" s="4"/>
      <c r="E217" s="45"/>
      <c r="F217" s="45"/>
      <c r="G217" s="45"/>
      <c r="H217" s="45"/>
      <c r="I217" s="77"/>
      <c r="J217" s="77"/>
      <c r="K217" s="4"/>
      <c r="L217" s="4"/>
      <c r="M217" s="4"/>
      <c r="N217" s="4"/>
      <c r="O217" s="46"/>
      <c r="P217" s="46"/>
      <c r="Q217" s="46"/>
      <c r="R217" s="46"/>
      <c r="S217" s="77"/>
      <c r="T217" s="77"/>
      <c r="U217" s="10"/>
      <c r="V217" s="105">
        <f t="shared" ref="V217:V256" si="55">IF($V17="","",$V17)</f>
        <v>1</v>
      </c>
      <c r="W217" s="120" t="str">
        <f>IF('申込一覧表（女子）'!$B$17=0,"",('申込一覧表（女子）'!$B$17))</f>
        <v/>
      </c>
      <c r="X217" s="106" t="str">
        <f t="shared" ref="X217:X256" si="56">IF($X17="","",$X17)</f>
        <v/>
      </c>
      <c r="Y217" s="107" t="str">
        <f t="shared" ref="Y217:Y256" si="57">IF($Y17="","",$Y17)</f>
        <v/>
      </c>
      <c r="Z217" s="107" t="str">
        <f t="shared" ref="Z217:Z256" si="58">IF($Z17="","",$Z17)</f>
        <v/>
      </c>
      <c r="AA217" s="108">
        <f t="shared" si="54"/>
        <v>0</v>
      </c>
      <c r="AB217" s="164" t="str">
        <f t="shared" ref="AB217:AB256" si="59">IF($AL17="","",$AL17)</f>
        <v/>
      </c>
      <c r="AC217" s="109" t="str">
        <f t="shared" ref="AC217:AC256" si="60">IF($AM17="","",$AM17)</f>
        <v/>
      </c>
      <c r="AD217" s="53"/>
      <c r="AE217" s="53"/>
      <c r="AF217" s="53"/>
      <c r="AG217" s="53"/>
      <c r="AH217" s="53"/>
      <c r="AI217" s="53"/>
      <c r="AJ217" s="166"/>
      <c r="AK217" s="53"/>
      <c r="AL217" s="166"/>
      <c r="AM217" s="53"/>
      <c r="AN217" s="8"/>
      <c r="AO217" s="8"/>
      <c r="AP217" s="8"/>
      <c r="AQ217" s="8"/>
      <c r="AR217" s="8"/>
      <c r="AS217" s="8"/>
      <c r="AT217" s="8"/>
      <c r="AU217" s="8"/>
      <c r="AV217" s="10"/>
      <c r="AW217" s="10"/>
      <c r="AX217" s="10"/>
      <c r="AY217" s="4" t="str">
        <f t="shared" ref="AY217:BB256" si="61">BC217</f>
        <v/>
      </c>
      <c r="AZ217" s="4" t="str">
        <f t="shared" si="61"/>
        <v/>
      </c>
      <c r="BA217" s="4" t="str">
        <f t="shared" si="61"/>
        <v/>
      </c>
      <c r="BB217" s="4" t="str">
        <f t="shared" si="61"/>
        <v/>
      </c>
      <c r="BC217" s="4" t="str">
        <f>IF(CD217="○",COUNTIF($AN$17:CD217,"○"),"")</f>
        <v/>
      </c>
      <c r="BD217" s="4" t="str">
        <f>IF(CE217="○",COUNTIF($AO$17:CE217,"○"),"")</f>
        <v/>
      </c>
      <c r="BE217" s="4" t="str">
        <f>IF(CF217="○",COUNTIF($AP$17:CF217,"○"),"")</f>
        <v/>
      </c>
      <c r="BF217" s="4" t="str">
        <f>IF(CK217="○",COUNTIF($AU$17:CK217,"○"),"")</f>
        <v/>
      </c>
      <c r="BG217" s="77"/>
      <c r="BH217" s="77"/>
      <c r="BI217" s="4" t="str">
        <f t="shared" ref="BI217:BL256" si="62">BM217</f>
        <v/>
      </c>
      <c r="BJ217" s="4" t="str">
        <f t="shared" si="62"/>
        <v/>
      </c>
      <c r="BK217" s="4" t="str">
        <f t="shared" si="62"/>
        <v/>
      </c>
      <c r="BL217" s="4" t="str">
        <f t="shared" si="62"/>
        <v/>
      </c>
      <c r="BM217" s="4" t="str">
        <f>IF(CL217="○",COUNTIF($AN$17:CL217,"○"),"")</f>
        <v/>
      </c>
      <c r="BN217" s="4" t="str">
        <f>IF(CM217="○",COUNTIF($AO$17:CM217,"○"),"")</f>
        <v/>
      </c>
      <c r="BO217" s="4" t="str">
        <f>IF(CN217="○",COUNTIF($AP$17:CN217,"○"),"")</f>
        <v/>
      </c>
      <c r="BP217" s="4" t="str">
        <f>IF(DI217="○",COUNTIF($AU$17:DI217,"○"),"")</f>
        <v/>
      </c>
      <c r="BQ217" s="77"/>
      <c r="BR217" s="77"/>
      <c r="BS217" s="4"/>
      <c r="BT217" s="10"/>
      <c r="BU217" s="10"/>
      <c r="BV217" s="24"/>
      <c r="BW217" s="10"/>
      <c r="BX217" s="10"/>
      <c r="BY217" s="18"/>
      <c r="BZ217" s="39"/>
      <c r="CA217" s="40"/>
      <c r="CB217" s="10"/>
      <c r="CC217" s="10"/>
      <c r="CD217" s="10"/>
      <c r="CE217" s="24"/>
      <c r="CF217" s="10"/>
    </row>
    <row r="218" spans="1:84" ht="21.95" customHeight="1" thickTop="1" thickBot="1" x14ac:dyDescent="0.2">
      <c r="A218" s="4"/>
      <c r="B218" s="4"/>
      <c r="C218" s="4"/>
      <c r="D218" s="4"/>
      <c r="E218" s="45"/>
      <c r="F218" s="45"/>
      <c r="G218" s="45"/>
      <c r="H218" s="45"/>
      <c r="I218" s="77"/>
      <c r="J218" s="77"/>
      <c r="K218" s="4"/>
      <c r="L218" s="4"/>
      <c r="M218" s="4"/>
      <c r="N218" s="4"/>
      <c r="O218" s="46"/>
      <c r="P218" s="46"/>
      <c r="Q218" s="46"/>
      <c r="R218" s="46"/>
      <c r="S218" s="77"/>
      <c r="T218" s="77"/>
      <c r="U218" s="10"/>
      <c r="V218" s="105">
        <f t="shared" si="55"/>
        <v>2</v>
      </c>
      <c r="W218" s="120" t="str">
        <f>IF('申込一覧表（女子）'!$B$18=0,"",('申込一覧表（女子）'!$B$18))</f>
        <v/>
      </c>
      <c r="X218" s="106" t="str">
        <f t="shared" si="56"/>
        <v/>
      </c>
      <c r="Y218" s="107" t="str">
        <f t="shared" si="57"/>
        <v/>
      </c>
      <c r="Z218" s="107" t="str">
        <f t="shared" si="58"/>
        <v/>
      </c>
      <c r="AA218" s="108">
        <f t="shared" si="54"/>
        <v>0</v>
      </c>
      <c r="AB218" s="164" t="str">
        <f t="shared" si="59"/>
        <v/>
      </c>
      <c r="AC218" s="109" t="str">
        <f t="shared" si="60"/>
        <v/>
      </c>
      <c r="AD218" s="53"/>
      <c r="AE218" s="53"/>
      <c r="AF218" s="53"/>
      <c r="AG218" s="53"/>
      <c r="AH218" s="53"/>
      <c r="AI218" s="53"/>
      <c r="AJ218" s="166"/>
      <c r="AK218" s="53"/>
      <c r="AL218" s="166"/>
      <c r="AM218" s="53"/>
      <c r="AN218" s="8"/>
      <c r="AO218" s="8"/>
      <c r="AP218" s="8"/>
      <c r="AQ218" s="8"/>
      <c r="AR218" s="8"/>
      <c r="AS218" s="8"/>
      <c r="AT218" s="8"/>
      <c r="AU218" s="8"/>
      <c r="AV218" s="10"/>
      <c r="AW218" s="10"/>
      <c r="AX218" s="10"/>
      <c r="AY218" s="4" t="str">
        <f t="shared" si="61"/>
        <v/>
      </c>
      <c r="AZ218" s="4" t="str">
        <f t="shared" si="61"/>
        <v/>
      </c>
      <c r="BA218" s="4" t="str">
        <f t="shared" si="61"/>
        <v/>
      </c>
      <c r="BB218" s="4" t="str">
        <f t="shared" si="61"/>
        <v/>
      </c>
      <c r="BC218" s="4" t="str">
        <f>IF(CD218="○",COUNTIF($AN$17:CD218,"○"),"")</f>
        <v/>
      </c>
      <c r="BD218" s="4" t="str">
        <f>IF(CE218="○",COUNTIF($AO$17:CE218,"○"),"")</f>
        <v/>
      </c>
      <c r="BE218" s="4" t="str">
        <f>IF(CF218="○",COUNTIF($AP$17:CF218,"○"),"")</f>
        <v/>
      </c>
      <c r="BF218" s="4" t="str">
        <f>IF(CK218="○",COUNTIF($AU$17:CK218,"○"),"")</f>
        <v/>
      </c>
      <c r="BG218" s="77"/>
      <c r="BH218" s="77"/>
      <c r="BI218" s="4" t="str">
        <f t="shared" si="62"/>
        <v/>
      </c>
      <c r="BJ218" s="4" t="str">
        <f t="shared" si="62"/>
        <v/>
      </c>
      <c r="BK218" s="4" t="str">
        <f t="shared" si="62"/>
        <v/>
      </c>
      <c r="BL218" s="4" t="str">
        <f t="shared" si="62"/>
        <v/>
      </c>
      <c r="BM218" s="4" t="str">
        <f>IF(CL218="○",COUNTIF($AN$17:CL218,"○"),"")</f>
        <v/>
      </c>
      <c r="BN218" s="4" t="str">
        <f>IF(CM218="○",COUNTIF($AO$17:CM218,"○"),"")</f>
        <v/>
      </c>
      <c r="BO218" s="4" t="str">
        <f>IF(CN218="○",COUNTIF($AP$17:CN218,"○"),"")</f>
        <v/>
      </c>
      <c r="BP218" s="4" t="str">
        <f>IF(DI218="○",COUNTIF($AU$17:DI218,"○"),"")</f>
        <v/>
      </c>
      <c r="BQ218" s="77"/>
      <c r="BR218" s="77"/>
      <c r="BS218" s="4"/>
      <c r="BT218" s="10"/>
      <c r="BU218" s="10"/>
      <c r="BV218" s="10"/>
      <c r="BW218" s="10"/>
      <c r="BX218" s="10"/>
      <c r="BY218" s="18"/>
      <c r="BZ218" s="39"/>
      <c r="CA218" s="10"/>
      <c r="CB218" s="10"/>
      <c r="CC218" s="10"/>
      <c r="CD218" s="10"/>
      <c r="CE218" s="10"/>
      <c r="CF218" s="10"/>
    </row>
    <row r="219" spans="1:84" ht="21.95" customHeight="1" thickTop="1" thickBot="1" x14ac:dyDescent="0.2">
      <c r="A219" s="4"/>
      <c r="B219" s="4"/>
      <c r="C219" s="4"/>
      <c r="D219" s="4"/>
      <c r="E219" s="45"/>
      <c r="F219" s="45"/>
      <c r="G219" s="45"/>
      <c r="H219" s="45"/>
      <c r="I219" s="77"/>
      <c r="J219" s="77"/>
      <c r="K219" s="4"/>
      <c r="L219" s="4"/>
      <c r="M219" s="4"/>
      <c r="N219" s="4"/>
      <c r="O219" s="46"/>
      <c r="P219" s="46"/>
      <c r="Q219" s="46"/>
      <c r="R219" s="46"/>
      <c r="S219" s="77"/>
      <c r="T219" s="77"/>
      <c r="U219" s="10"/>
      <c r="V219" s="105">
        <f t="shared" si="55"/>
        <v>3</v>
      </c>
      <c r="W219" s="120" t="str">
        <f>IF('申込一覧表（女子）'!$B$19=0,"",('申込一覧表（女子）'!$B$19))</f>
        <v/>
      </c>
      <c r="X219" s="106" t="str">
        <f t="shared" si="56"/>
        <v/>
      </c>
      <c r="Y219" s="107" t="str">
        <f t="shared" si="57"/>
        <v/>
      </c>
      <c r="Z219" s="107" t="str">
        <f t="shared" si="58"/>
        <v/>
      </c>
      <c r="AA219" s="108">
        <f t="shared" si="54"/>
        <v>0</v>
      </c>
      <c r="AB219" s="164" t="str">
        <f t="shared" si="59"/>
        <v/>
      </c>
      <c r="AC219" s="109" t="str">
        <f t="shared" si="60"/>
        <v/>
      </c>
      <c r="AD219" s="53"/>
      <c r="AE219" s="53"/>
      <c r="AF219" s="53"/>
      <c r="AG219" s="53"/>
      <c r="AH219" s="53"/>
      <c r="AI219" s="53"/>
      <c r="AJ219" s="166"/>
      <c r="AK219" s="53"/>
      <c r="AL219" s="166"/>
      <c r="AM219" s="53"/>
      <c r="AN219" s="8"/>
      <c r="AO219" s="8"/>
      <c r="AP219" s="8"/>
      <c r="AQ219" s="8"/>
      <c r="AR219" s="8"/>
      <c r="AS219" s="8"/>
      <c r="AT219" s="8"/>
      <c r="AU219" s="8"/>
      <c r="AV219" s="10"/>
      <c r="AW219" s="10"/>
      <c r="AX219" s="10"/>
      <c r="AY219" s="4" t="str">
        <f t="shared" si="61"/>
        <v/>
      </c>
      <c r="AZ219" s="4" t="str">
        <f t="shared" si="61"/>
        <v/>
      </c>
      <c r="BA219" s="4" t="str">
        <f t="shared" si="61"/>
        <v/>
      </c>
      <c r="BB219" s="4" t="str">
        <f t="shared" si="61"/>
        <v/>
      </c>
      <c r="BC219" s="4" t="str">
        <f>IF(CD219="○",COUNTIF($AN$17:CD219,"○"),"")</f>
        <v/>
      </c>
      <c r="BD219" s="4" t="str">
        <f>IF(CE219="○",COUNTIF($AO$17:CE219,"○"),"")</f>
        <v/>
      </c>
      <c r="BE219" s="4" t="str">
        <f>IF(CF219="○",COUNTIF($AP$17:CF219,"○"),"")</f>
        <v/>
      </c>
      <c r="BF219" s="4" t="str">
        <f>IF(CK219="○",COUNTIF($AU$17:CK219,"○"),"")</f>
        <v/>
      </c>
      <c r="BG219" s="77"/>
      <c r="BH219" s="77"/>
      <c r="BI219" s="4" t="str">
        <f t="shared" si="62"/>
        <v/>
      </c>
      <c r="BJ219" s="4" t="str">
        <f t="shared" si="62"/>
        <v/>
      </c>
      <c r="BK219" s="4" t="str">
        <f t="shared" si="62"/>
        <v/>
      </c>
      <c r="BL219" s="4" t="str">
        <f t="shared" si="62"/>
        <v/>
      </c>
      <c r="BM219" s="4" t="str">
        <f>IF(CL219="○",COUNTIF($AN$17:CL219,"○"),"")</f>
        <v/>
      </c>
      <c r="BN219" s="4" t="str">
        <f>IF(CM219="○",COUNTIF($AO$17:CM219,"○"),"")</f>
        <v/>
      </c>
      <c r="BO219" s="4" t="str">
        <f>IF(CN219="○",COUNTIF($AP$17:CN219,"○"),"")</f>
        <v/>
      </c>
      <c r="BP219" s="4" t="str">
        <f>IF(DI219="○",COUNTIF($AU$17:DI219,"○"),"")</f>
        <v/>
      </c>
      <c r="BQ219" s="77"/>
      <c r="BR219" s="77"/>
      <c r="BS219" s="4"/>
      <c r="BT219" s="10"/>
      <c r="BU219" s="10"/>
      <c r="BV219" s="10"/>
      <c r="BW219" s="10"/>
      <c r="BX219" s="10"/>
      <c r="BY219" s="18"/>
      <c r="BZ219" s="10"/>
      <c r="CA219" s="10"/>
      <c r="CB219" s="10"/>
      <c r="CC219" s="10"/>
      <c r="CD219" s="10"/>
      <c r="CE219" s="10"/>
      <c r="CF219" s="10"/>
    </row>
    <row r="220" spans="1:84" ht="21.95" customHeight="1" thickTop="1" thickBot="1" x14ac:dyDescent="0.2">
      <c r="A220" s="4"/>
      <c r="B220" s="4"/>
      <c r="C220" s="4"/>
      <c r="D220" s="4"/>
      <c r="E220" s="45"/>
      <c r="F220" s="45"/>
      <c r="G220" s="45"/>
      <c r="H220" s="45"/>
      <c r="I220" s="77"/>
      <c r="J220" s="77"/>
      <c r="K220" s="4"/>
      <c r="L220" s="4"/>
      <c r="M220" s="4"/>
      <c r="N220" s="4"/>
      <c r="O220" s="46"/>
      <c r="P220" s="46"/>
      <c r="Q220" s="46"/>
      <c r="R220" s="46"/>
      <c r="S220" s="77"/>
      <c r="T220" s="77"/>
      <c r="U220" s="10"/>
      <c r="V220" s="105">
        <f t="shared" si="55"/>
        <v>4</v>
      </c>
      <c r="W220" s="120" t="str">
        <f>IF('申込一覧表（女子）'!$B$20=0,"",('申込一覧表（女子）'!$B$20))</f>
        <v/>
      </c>
      <c r="X220" s="106" t="str">
        <f t="shared" si="56"/>
        <v/>
      </c>
      <c r="Y220" s="107" t="str">
        <f t="shared" si="57"/>
        <v/>
      </c>
      <c r="Z220" s="107" t="str">
        <f t="shared" si="58"/>
        <v/>
      </c>
      <c r="AA220" s="108">
        <f t="shared" si="54"/>
        <v>0</v>
      </c>
      <c r="AB220" s="164" t="str">
        <f t="shared" si="59"/>
        <v/>
      </c>
      <c r="AC220" s="109" t="str">
        <f t="shared" si="60"/>
        <v/>
      </c>
      <c r="AD220" s="53"/>
      <c r="AE220" s="53"/>
      <c r="AF220" s="53"/>
      <c r="AG220" s="53"/>
      <c r="AH220" s="53"/>
      <c r="AI220" s="53"/>
      <c r="AJ220" s="166"/>
      <c r="AK220" s="53"/>
      <c r="AL220" s="166"/>
      <c r="AM220" s="53"/>
      <c r="AN220" s="8"/>
      <c r="AO220" s="8"/>
      <c r="AP220" s="8"/>
      <c r="AQ220" s="8"/>
      <c r="AR220" s="8"/>
      <c r="AS220" s="8"/>
      <c r="AT220" s="8"/>
      <c r="AU220" s="8"/>
      <c r="AV220" s="10"/>
      <c r="AW220" s="10"/>
      <c r="AX220" s="10"/>
      <c r="AY220" s="4" t="str">
        <f t="shared" si="61"/>
        <v/>
      </c>
      <c r="AZ220" s="4" t="str">
        <f t="shared" si="61"/>
        <v/>
      </c>
      <c r="BA220" s="4" t="str">
        <f t="shared" si="61"/>
        <v/>
      </c>
      <c r="BB220" s="4" t="str">
        <f t="shared" si="61"/>
        <v/>
      </c>
      <c r="BC220" s="4" t="str">
        <f>IF(CD220="○",COUNTIF($AN$17:CD220,"○"),"")</f>
        <v/>
      </c>
      <c r="BD220" s="4" t="str">
        <f>IF(CE220="○",COUNTIF($AO$17:CE220,"○"),"")</f>
        <v/>
      </c>
      <c r="BE220" s="4" t="str">
        <f>IF(CF220="○",COUNTIF($AP$17:CF220,"○"),"")</f>
        <v/>
      </c>
      <c r="BF220" s="4" t="str">
        <f>IF(CK220="○",COUNTIF($AU$17:CK220,"○"),"")</f>
        <v/>
      </c>
      <c r="BG220" s="77"/>
      <c r="BH220" s="77"/>
      <c r="BI220" s="4" t="str">
        <f t="shared" si="62"/>
        <v/>
      </c>
      <c r="BJ220" s="4" t="str">
        <f t="shared" si="62"/>
        <v/>
      </c>
      <c r="BK220" s="4" t="str">
        <f t="shared" si="62"/>
        <v/>
      </c>
      <c r="BL220" s="4" t="str">
        <f t="shared" si="62"/>
        <v/>
      </c>
      <c r="BM220" s="4" t="str">
        <f>IF(CL220="○",COUNTIF($AN$17:CL220,"○"),"")</f>
        <v/>
      </c>
      <c r="BN220" s="4" t="str">
        <f>IF(CM220="○",COUNTIF($AO$17:CM220,"○"),"")</f>
        <v/>
      </c>
      <c r="BO220" s="4" t="str">
        <f>IF(CN220="○",COUNTIF($AP$17:CN220,"○"),"")</f>
        <v/>
      </c>
      <c r="BP220" s="4" t="str">
        <f>IF(DI220="○",COUNTIF($AU$17:DI220,"○"),"")</f>
        <v/>
      </c>
      <c r="BQ220" s="77"/>
      <c r="BR220" s="77"/>
      <c r="BS220" s="4"/>
      <c r="BT220" s="10"/>
      <c r="BU220" s="10"/>
      <c r="BV220" s="10"/>
      <c r="BW220" s="10"/>
      <c r="BX220" s="10"/>
      <c r="BY220" s="18"/>
      <c r="BZ220" s="10"/>
      <c r="CA220" s="10"/>
      <c r="CB220" s="10"/>
      <c r="CC220" s="10"/>
      <c r="CD220" s="10"/>
      <c r="CE220" s="10"/>
      <c r="CF220" s="10"/>
    </row>
    <row r="221" spans="1:84" ht="21.95" customHeight="1" thickTop="1" thickBot="1" x14ac:dyDescent="0.2">
      <c r="A221" s="4"/>
      <c r="B221" s="4"/>
      <c r="C221" s="4"/>
      <c r="D221" s="4"/>
      <c r="E221" s="45"/>
      <c r="F221" s="45"/>
      <c r="G221" s="45"/>
      <c r="H221" s="45"/>
      <c r="I221" s="77"/>
      <c r="J221" s="77"/>
      <c r="K221" s="4"/>
      <c r="L221" s="4"/>
      <c r="M221" s="4"/>
      <c r="N221" s="4"/>
      <c r="O221" s="46"/>
      <c r="P221" s="46"/>
      <c r="Q221" s="46"/>
      <c r="R221" s="46"/>
      <c r="S221" s="77"/>
      <c r="T221" s="77"/>
      <c r="U221" s="10"/>
      <c r="V221" s="105">
        <f t="shared" si="55"/>
        <v>5</v>
      </c>
      <c r="W221" s="120" t="str">
        <f>IF('申込一覧表（女子）'!$B$21=0,"",('申込一覧表（女子）'!$B$21))</f>
        <v/>
      </c>
      <c r="X221" s="106" t="str">
        <f t="shared" si="56"/>
        <v/>
      </c>
      <c r="Y221" s="107" t="str">
        <f t="shared" si="57"/>
        <v/>
      </c>
      <c r="Z221" s="107" t="str">
        <f t="shared" si="58"/>
        <v/>
      </c>
      <c r="AA221" s="108">
        <f t="shared" si="54"/>
        <v>0</v>
      </c>
      <c r="AB221" s="164" t="str">
        <f t="shared" si="59"/>
        <v/>
      </c>
      <c r="AC221" s="109" t="str">
        <f t="shared" si="60"/>
        <v/>
      </c>
      <c r="AD221" s="53"/>
      <c r="AE221" s="53"/>
      <c r="AF221" s="53"/>
      <c r="AG221" s="53"/>
      <c r="AH221" s="53"/>
      <c r="AI221" s="53"/>
      <c r="AJ221" s="166"/>
      <c r="AK221" s="53"/>
      <c r="AL221" s="166"/>
      <c r="AM221" s="53"/>
      <c r="AN221" s="8"/>
      <c r="AO221" s="8"/>
      <c r="AP221" s="8"/>
      <c r="AQ221" s="8"/>
      <c r="AR221" s="8"/>
      <c r="AS221" s="8"/>
      <c r="AT221" s="8"/>
      <c r="AU221" s="8"/>
      <c r="AV221" s="10"/>
      <c r="AW221" s="10"/>
      <c r="AX221" s="10"/>
      <c r="AY221" s="4" t="str">
        <f t="shared" si="61"/>
        <v/>
      </c>
      <c r="AZ221" s="4" t="str">
        <f t="shared" si="61"/>
        <v/>
      </c>
      <c r="BA221" s="4" t="str">
        <f t="shared" si="61"/>
        <v/>
      </c>
      <c r="BB221" s="4" t="str">
        <f t="shared" si="61"/>
        <v/>
      </c>
      <c r="BC221" s="4" t="str">
        <f>IF(CD221="○",COUNTIF($AN$17:CD221,"○"),"")</f>
        <v/>
      </c>
      <c r="BD221" s="4" t="str">
        <f>IF(CE221="○",COUNTIF($AO$17:CE221,"○"),"")</f>
        <v/>
      </c>
      <c r="BE221" s="4" t="str">
        <f>IF(CF221="○",COUNTIF($AP$17:CF221,"○"),"")</f>
        <v/>
      </c>
      <c r="BF221" s="4" t="str">
        <f>IF(CK221="○",COUNTIF($AU$17:CK221,"○"),"")</f>
        <v/>
      </c>
      <c r="BG221" s="77"/>
      <c r="BH221" s="77"/>
      <c r="BI221" s="4" t="str">
        <f t="shared" si="62"/>
        <v/>
      </c>
      <c r="BJ221" s="4" t="str">
        <f t="shared" si="62"/>
        <v/>
      </c>
      <c r="BK221" s="4" t="str">
        <f t="shared" si="62"/>
        <v/>
      </c>
      <c r="BL221" s="4" t="str">
        <f t="shared" si="62"/>
        <v/>
      </c>
      <c r="BM221" s="4" t="str">
        <f>IF(CL221="○",COUNTIF($AN$17:CL221,"○"),"")</f>
        <v/>
      </c>
      <c r="BN221" s="4" t="str">
        <f>IF(CM221="○",COUNTIF($AO$17:CM221,"○"),"")</f>
        <v/>
      </c>
      <c r="BO221" s="4" t="str">
        <f>IF(CN221="○",COUNTIF($AP$17:CN221,"○"),"")</f>
        <v/>
      </c>
      <c r="BP221" s="4" t="str">
        <f>IF(DI221="○",COUNTIF($AU$17:DI221,"○"),"")</f>
        <v/>
      </c>
      <c r="BQ221" s="77"/>
      <c r="BR221" s="77"/>
      <c r="BS221" s="4"/>
      <c r="BT221" s="10"/>
      <c r="BU221" s="10"/>
      <c r="BV221" s="10"/>
      <c r="BW221" s="10"/>
      <c r="BX221" s="10"/>
      <c r="BY221" s="18"/>
      <c r="BZ221" s="10"/>
      <c r="CA221" s="10"/>
      <c r="CB221" s="10"/>
      <c r="CC221" s="10"/>
      <c r="CD221" s="10"/>
      <c r="CE221" s="10"/>
      <c r="CF221" s="10"/>
    </row>
    <row r="222" spans="1:84" ht="21.95" customHeight="1" thickTop="1" thickBot="1" x14ac:dyDescent="0.2">
      <c r="A222" s="4"/>
      <c r="B222" s="4"/>
      <c r="C222" s="4"/>
      <c r="D222" s="4"/>
      <c r="E222" s="45"/>
      <c r="F222" s="45"/>
      <c r="G222" s="45"/>
      <c r="H222" s="45"/>
      <c r="I222" s="77"/>
      <c r="J222" s="77"/>
      <c r="K222" s="4"/>
      <c r="L222" s="4"/>
      <c r="M222" s="4"/>
      <c r="N222" s="4"/>
      <c r="O222" s="46"/>
      <c r="P222" s="46"/>
      <c r="Q222" s="46"/>
      <c r="R222" s="46"/>
      <c r="S222" s="77"/>
      <c r="T222" s="77"/>
      <c r="U222" s="10"/>
      <c r="V222" s="105">
        <f t="shared" si="55"/>
        <v>6</v>
      </c>
      <c r="W222" s="120" t="str">
        <f>IF('申込一覧表（女子）'!$B$22=0,"",('申込一覧表（女子）'!$B$22))</f>
        <v/>
      </c>
      <c r="X222" s="106" t="str">
        <f t="shared" si="56"/>
        <v/>
      </c>
      <c r="Y222" s="107" t="str">
        <f t="shared" si="57"/>
        <v/>
      </c>
      <c r="Z222" s="107" t="str">
        <f t="shared" si="58"/>
        <v/>
      </c>
      <c r="AA222" s="108">
        <f t="shared" si="54"/>
        <v>0</v>
      </c>
      <c r="AB222" s="164" t="str">
        <f t="shared" si="59"/>
        <v/>
      </c>
      <c r="AC222" s="109" t="str">
        <f t="shared" si="60"/>
        <v/>
      </c>
      <c r="AD222" s="53"/>
      <c r="AE222" s="53"/>
      <c r="AF222" s="53"/>
      <c r="AG222" s="53"/>
      <c r="AH222" s="53"/>
      <c r="AI222" s="53"/>
      <c r="AJ222" s="166"/>
      <c r="AK222" s="53"/>
      <c r="AL222" s="166"/>
      <c r="AM222" s="53"/>
      <c r="AN222" s="8"/>
      <c r="AO222" s="8"/>
      <c r="AP222" s="8"/>
      <c r="AQ222" s="8"/>
      <c r="AR222" s="8"/>
      <c r="AS222" s="8"/>
      <c r="AT222" s="8"/>
      <c r="AU222" s="8"/>
      <c r="AV222" s="10"/>
      <c r="AW222" s="10"/>
      <c r="AX222" s="10"/>
      <c r="AY222" s="4" t="str">
        <f t="shared" si="61"/>
        <v/>
      </c>
      <c r="AZ222" s="4" t="str">
        <f t="shared" si="61"/>
        <v/>
      </c>
      <c r="BA222" s="4" t="str">
        <f t="shared" si="61"/>
        <v/>
      </c>
      <c r="BB222" s="4" t="str">
        <f t="shared" si="61"/>
        <v/>
      </c>
      <c r="BC222" s="4" t="str">
        <f>IF(CD222="○",COUNTIF($AN$17:CD222,"○"),"")</f>
        <v/>
      </c>
      <c r="BD222" s="4" t="str">
        <f>IF(CE222="○",COUNTIF($AO$17:CE222,"○"),"")</f>
        <v/>
      </c>
      <c r="BE222" s="4" t="str">
        <f>IF(CF222="○",COUNTIF($AP$17:CF222,"○"),"")</f>
        <v/>
      </c>
      <c r="BF222" s="4" t="str">
        <f>IF(CK222="○",COUNTIF($AU$17:CK222,"○"),"")</f>
        <v/>
      </c>
      <c r="BG222" s="77"/>
      <c r="BH222" s="77"/>
      <c r="BI222" s="4" t="str">
        <f t="shared" si="62"/>
        <v/>
      </c>
      <c r="BJ222" s="4" t="str">
        <f t="shared" si="62"/>
        <v/>
      </c>
      <c r="BK222" s="4" t="str">
        <f t="shared" si="62"/>
        <v/>
      </c>
      <c r="BL222" s="4" t="str">
        <f t="shared" si="62"/>
        <v/>
      </c>
      <c r="BM222" s="4" t="str">
        <f>IF(CL222="○",COUNTIF($AN$17:CL222,"○"),"")</f>
        <v/>
      </c>
      <c r="BN222" s="4" t="str">
        <f>IF(CM222="○",COUNTIF($AO$17:CM222,"○"),"")</f>
        <v/>
      </c>
      <c r="BO222" s="4" t="str">
        <f>IF(CN222="○",COUNTIF($AP$17:CN222,"○"),"")</f>
        <v/>
      </c>
      <c r="BP222" s="4" t="str">
        <f>IF(DI222="○",COUNTIF($AU$17:DI222,"○"),"")</f>
        <v/>
      </c>
      <c r="BQ222" s="77"/>
      <c r="BR222" s="77"/>
      <c r="BS222" s="4"/>
      <c r="BT222" s="10"/>
      <c r="BU222" s="10"/>
      <c r="BV222" s="10"/>
      <c r="BW222" s="10"/>
      <c r="BX222" s="10"/>
      <c r="BY222" s="18"/>
      <c r="BZ222" s="39"/>
      <c r="CA222" s="10"/>
      <c r="CB222" s="10"/>
      <c r="CC222" s="10"/>
      <c r="CD222" s="10"/>
      <c r="CE222" s="10"/>
      <c r="CF222" s="10"/>
    </row>
    <row r="223" spans="1:84" ht="21.95" customHeight="1" thickTop="1" thickBot="1" x14ac:dyDescent="0.2">
      <c r="A223" s="4"/>
      <c r="B223" s="4"/>
      <c r="C223" s="4"/>
      <c r="D223" s="4"/>
      <c r="E223" s="45"/>
      <c r="F223" s="45"/>
      <c r="G223" s="45"/>
      <c r="H223" s="45"/>
      <c r="I223" s="77"/>
      <c r="J223" s="77"/>
      <c r="K223" s="4"/>
      <c r="L223" s="4"/>
      <c r="M223" s="4"/>
      <c r="N223" s="4"/>
      <c r="O223" s="46"/>
      <c r="P223" s="46"/>
      <c r="Q223" s="46"/>
      <c r="R223" s="46"/>
      <c r="S223" s="77"/>
      <c r="T223" s="77"/>
      <c r="U223" s="10"/>
      <c r="V223" s="105">
        <f t="shared" si="55"/>
        <v>7</v>
      </c>
      <c r="W223" s="120" t="str">
        <f>IF('申込一覧表（女子）'!$B$23=0,"",('申込一覧表（女子）'!$B$23))</f>
        <v/>
      </c>
      <c r="X223" s="106" t="str">
        <f t="shared" si="56"/>
        <v/>
      </c>
      <c r="Y223" s="107" t="str">
        <f t="shared" si="57"/>
        <v/>
      </c>
      <c r="Z223" s="107" t="str">
        <f t="shared" si="58"/>
        <v/>
      </c>
      <c r="AA223" s="108">
        <f t="shared" si="54"/>
        <v>0</v>
      </c>
      <c r="AB223" s="164" t="str">
        <f t="shared" si="59"/>
        <v/>
      </c>
      <c r="AC223" s="109" t="str">
        <f t="shared" si="60"/>
        <v/>
      </c>
      <c r="AD223" s="53"/>
      <c r="AE223" s="53"/>
      <c r="AF223" s="53"/>
      <c r="AG223" s="53"/>
      <c r="AH223" s="53"/>
      <c r="AI223" s="53"/>
      <c r="AJ223" s="166"/>
      <c r="AK223" s="53"/>
      <c r="AL223" s="166"/>
      <c r="AM223" s="53"/>
      <c r="AN223" s="8"/>
      <c r="AO223" s="8"/>
      <c r="AP223" s="8"/>
      <c r="AQ223" s="8"/>
      <c r="AR223" s="8"/>
      <c r="AS223" s="8"/>
      <c r="AT223" s="8"/>
      <c r="AU223" s="8"/>
      <c r="AV223" s="10"/>
      <c r="AW223" s="10"/>
      <c r="AX223" s="10"/>
      <c r="AY223" s="4" t="str">
        <f t="shared" si="61"/>
        <v/>
      </c>
      <c r="AZ223" s="4" t="str">
        <f t="shared" si="61"/>
        <v/>
      </c>
      <c r="BA223" s="4" t="str">
        <f t="shared" si="61"/>
        <v/>
      </c>
      <c r="BB223" s="4" t="str">
        <f t="shared" si="61"/>
        <v/>
      </c>
      <c r="BC223" s="4" t="str">
        <f>IF(CD223="○",COUNTIF($AN$17:CD223,"○"),"")</f>
        <v/>
      </c>
      <c r="BD223" s="4" t="str">
        <f>IF(CE223="○",COUNTIF($AO$17:CE223,"○"),"")</f>
        <v/>
      </c>
      <c r="BE223" s="4" t="str">
        <f>IF(CF223="○",COUNTIF($AP$17:CF223,"○"),"")</f>
        <v/>
      </c>
      <c r="BF223" s="4" t="str">
        <f>IF(CK223="○",COUNTIF($AU$17:CK223,"○"),"")</f>
        <v/>
      </c>
      <c r="BG223" s="77"/>
      <c r="BH223" s="77"/>
      <c r="BI223" s="4" t="str">
        <f t="shared" si="62"/>
        <v/>
      </c>
      <c r="BJ223" s="4" t="str">
        <f t="shared" si="62"/>
        <v/>
      </c>
      <c r="BK223" s="4" t="str">
        <f t="shared" si="62"/>
        <v/>
      </c>
      <c r="BL223" s="4" t="str">
        <f t="shared" si="62"/>
        <v/>
      </c>
      <c r="BM223" s="4" t="str">
        <f>IF(CL223="○",COUNTIF($AN$17:CL223,"○"),"")</f>
        <v/>
      </c>
      <c r="BN223" s="4" t="str">
        <f>IF(CM223="○",COUNTIF($AO$17:CM223,"○"),"")</f>
        <v/>
      </c>
      <c r="BO223" s="4" t="str">
        <f>IF(CN223="○",COUNTIF($AP$17:CN223,"○"),"")</f>
        <v/>
      </c>
      <c r="BP223" s="4" t="str">
        <f>IF(DI223="○",COUNTIF($AU$17:DI223,"○"),"")</f>
        <v/>
      </c>
      <c r="BQ223" s="77"/>
      <c r="BR223" s="77"/>
      <c r="BS223" s="4"/>
      <c r="BT223" s="10"/>
      <c r="BU223" s="10"/>
      <c r="BV223" s="10"/>
      <c r="BW223" s="10"/>
      <c r="BX223" s="10"/>
      <c r="BY223" s="18"/>
      <c r="BZ223" s="9"/>
      <c r="CA223" s="9"/>
      <c r="CB223" s="10"/>
      <c r="CC223" s="10"/>
      <c r="CD223" s="10"/>
      <c r="CE223" s="10"/>
      <c r="CF223" s="10"/>
    </row>
    <row r="224" spans="1:84" ht="21.95" customHeight="1" thickTop="1" thickBot="1" x14ac:dyDescent="0.2">
      <c r="A224" s="4"/>
      <c r="B224" s="4"/>
      <c r="C224" s="4"/>
      <c r="D224" s="4"/>
      <c r="E224" s="45"/>
      <c r="F224" s="45"/>
      <c r="G224" s="45"/>
      <c r="H224" s="45"/>
      <c r="I224" s="77"/>
      <c r="J224" s="77"/>
      <c r="K224" s="4"/>
      <c r="L224" s="4"/>
      <c r="M224" s="4"/>
      <c r="N224" s="4"/>
      <c r="O224" s="46"/>
      <c r="P224" s="46"/>
      <c r="Q224" s="46"/>
      <c r="R224" s="46"/>
      <c r="S224" s="77"/>
      <c r="T224" s="77"/>
      <c r="U224" s="10"/>
      <c r="V224" s="105">
        <f t="shared" si="55"/>
        <v>8</v>
      </c>
      <c r="W224" s="120" t="str">
        <f>IF('申込一覧表（女子）'!$B$24=0,"",('申込一覧表（女子）'!$B$24))</f>
        <v/>
      </c>
      <c r="X224" s="106" t="str">
        <f t="shared" si="56"/>
        <v/>
      </c>
      <c r="Y224" s="107" t="str">
        <f t="shared" si="57"/>
        <v/>
      </c>
      <c r="Z224" s="107" t="str">
        <f t="shared" si="58"/>
        <v/>
      </c>
      <c r="AA224" s="108">
        <f t="shared" si="54"/>
        <v>0</v>
      </c>
      <c r="AB224" s="164" t="str">
        <f t="shared" si="59"/>
        <v/>
      </c>
      <c r="AC224" s="109" t="str">
        <f t="shared" si="60"/>
        <v/>
      </c>
      <c r="AD224" s="53"/>
      <c r="AE224" s="53"/>
      <c r="AF224" s="53"/>
      <c r="AG224" s="53"/>
      <c r="AH224" s="53"/>
      <c r="AI224" s="53"/>
      <c r="AJ224" s="166"/>
      <c r="AK224" s="53"/>
      <c r="AL224" s="166"/>
      <c r="AM224" s="53"/>
      <c r="AN224" s="8"/>
      <c r="AO224" s="8"/>
      <c r="AP224" s="8"/>
      <c r="AQ224" s="8"/>
      <c r="AR224" s="8"/>
      <c r="AS224" s="8"/>
      <c r="AT224" s="8"/>
      <c r="AU224" s="8"/>
      <c r="AV224" s="10"/>
      <c r="AW224" s="10"/>
      <c r="AX224" s="10"/>
      <c r="AY224" s="4" t="str">
        <f t="shared" si="61"/>
        <v/>
      </c>
      <c r="AZ224" s="4" t="str">
        <f t="shared" si="61"/>
        <v/>
      </c>
      <c r="BA224" s="4" t="str">
        <f t="shared" si="61"/>
        <v/>
      </c>
      <c r="BB224" s="4" t="str">
        <f t="shared" si="61"/>
        <v/>
      </c>
      <c r="BC224" s="4" t="str">
        <f>IF(CD224="○",COUNTIF($AN$17:CD224,"○"),"")</f>
        <v/>
      </c>
      <c r="BD224" s="4" t="str">
        <f>IF(CE224="○",COUNTIF($AO$17:CE224,"○"),"")</f>
        <v/>
      </c>
      <c r="BE224" s="4" t="str">
        <f>IF(CF224="○",COUNTIF($AP$17:CF224,"○"),"")</f>
        <v/>
      </c>
      <c r="BF224" s="4" t="str">
        <f>IF(CK224="○",COUNTIF($AU$17:CK224,"○"),"")</f>
        <v/>
      </c>
      <c r="BG224" s="77"/>
      <c r="BH224" s="77"/>
      <c r="BI224" s="4" t="str">
        <f t="shared" si="62"/>
        <v/>
      </c>
      <c r="BJ224" s="4" t="str">
        <f t="shared" si="62"/>
        <v/>
      </c>
      <c r="BK224" s="4" t="str">
        <f t="shared" si="62"/>
        <v/>
      </c>
      <c r="BL224" s="4" t="str">
        <f t="shared" si="62"/>
        <v/>
      </c>
      <c r="BM224" s="4" t="str">
        <f>IF(CL224="○",COUNTIF($AN$17:CL224,"○"),"")</f>
        <v/>
      </c>
      <c r="BN224" s="4" t="str">
        <f>IF(CM224="○",COUNTIF($AO$17:CM224,"○"),"")</f>
        <v/>
      </c>
      <c r="BO224" s="4" t="str">
        <f>IF(CN224="○",COUNTIF($AP$17:CN224,"○"),"")</f>
        <v/>
      </c>
      <c r="BP224" s="4" t="str">
        <f>IF(DI224="○",COUNTIF($AU$17:DI224,"○"),"")</f>
        <v/>
      </c>
      <c r="BQ224" s="77"/>
      <c r="BR224" s="77"/>
      <c r="BS224" s="4"/>
      <c r="BT224" s="10"/>
      <c r="BU224" s="10"/>
      <c r="BV224" s="24"/>
      <c r="BW224" s="10"/>
      <c r="BX224" s="10"/>
      <c r="BY224" s="18"/>
      <c r="BZ224" s="10"/>
      <c r="CA224" s="10"/>
      <c r="CB224" s="10"/>
      <c r="CC224" s="10"/>
      <c r="CD224" s="10"/>
      <c r="CE224" s="24"/>
      <c r="CF224" s="10"/>
    </row>
    <row r="225" spans="1:84" ht="21.95" customHeight="1" thickTop="1" thickBot="1" x14ac:dyDescent="0.2">
      <c r="A225" s="4"/>
      <c r="B225" s="4"/>
      <c r="C225" s="4"/>
      <c r="D225" s="4"/>
      <c r="E225" s="45"/>
      <c r="F225" s="45"/>
      <c r="G225" s="45"/>
      <c r="H225" s="45"/>
      <c r="I225" s="77"/>
      <c r="J225" s="77"/>
      <c r="K225" s="4"/>
      <c r="L225" s="4"/>
      <c r="M225" s="4"/>
      <c r="N225" s="4"/>
      <c r="O225" s="46"/>
      <c r="P225" s="46"/>
      <c r="Q225" s="46"/>
      <c r="R225" s="46"/>
      <c r="S225" s="77"/>
      <c r="T225" s="77"/>
      <c r="U225" s="10"/>
      <c r="V225" s="105">
        <f t="shared" si="55"/>
        <v>9</v>
      </c>
      <c r="W225" s="120" t="str">
        <f>IF('申込一覧表（女子）'!$B$25=0,"",('申込一覧表（女子）'!$B$25))</f>
        <v/>
      </c>
      <c r="X225" s="106" t="str">
        <f t="shared" si="56"/>
        <v/>
      </c>
      <c r="Y225" s="107" t="str">
        <f t="shared" si="57"/>
        <v/>
      </c>
      <c r="Z225" s="107" t="str">
        <f t="shared" si="58"/>
        <v/>
      </c>
      <c r="AA225" s="108">
        <f t="shared" si="54"/>
        <v>0</v>
      </c>
      <c r="AB225" s="164" t="str">
        <f t="shared" si="59"/>
        <v/>
      </c>
      <c r="AC225" s="109" t="str">
        <f t="shared" si="60"/>
        <v/>
      </c>
      <c r="AD225" s="53"/>
      <c r="AE225" s="53"/>
      <c r="AF225" s="53"/>
      <c r="AG225" s="53"/>
      <c r="AH225" s="53"/>
      <c r="AI225" s="53"/>
      <c r="AJ225" s="166"/>
      <c r="AK225" s="53"/>
      <c r="AL225" s="166"/>
      <c r="AM225" s="53"/>
      <c r="AN225" s="8"/>
      <c r="AO225" s="8"/>
      <c r="AP225" s="8"/>
      <c r="AQ225" s="8"/>
      <c r="AR225" s="8"/>
      <c r="AS225" s="8"/>
      <c r="AT225" s="8"/>
      <c r="AU225" s="8"/>
      <c r="AV225" s="10"/>
      <c r="AW225" s="10"/>
      <c r="AX225" s="10"/>
      <c r="AY225" s="4" t="str">
        <f t="shared" si="61"/>
        <v/>
      </c>
      <c r="AZ225" s="4" t="str">
        <f t="shared" si="61"/>
        <v/>
      </c>
      <c r="BA225" s="4" t="str">
        <f t="shared" si="61"/>
        <v/>
      </c>
      <c r="BB225" s="4" t="str">
        <f t="shared" si="61"/>
        <v/>
      </c>
      <c r="BC225" s="4" t="str">
        <f>IF(CD225="○",COUNTIF($AN$17:CD225,"○"),"")</f>
        <v/>
      </c>
      <c r="BD225" s="4" t="str">
        <f>IF(CE225="○",COUNTIF($AO$17:CE225,"○"),"")</f>
        <v/>
      </c>
      <c r="BE225" s="4" t="str">
        <f>IF(CF225="○",COUNTIF($AP$17:CF225,"○"),"")</f>
        <v/>
      </c>
      <c r="BF225" s="4" t="str">
        <f>IF(CK225="○",COUNTIF($AU$17:CK225,"○"),"")</f>
        <v/>
      </c>
      <c r="BG225" s="77"/>
      <c r="BH225" s="77"/>
      <c r="BI225" s="4" t="str">
        <f t="shared" si="62"/>
        <v/>
      </c>
      <c r="BJ225" s="4" t="str">
        <f t="shared" si="62"/>
        <v/>
      </c>
      <c r="BK225" s="4" t="str">
        <f t="shared" si="62"/>
        <v/>
      </c>
      <c r="BL225" s="4" t="str">
        <f t="shared" si="62"/>
        <v/>
      </c>
      <c r="BM225" s="4" t="str">
        <f>IF(CL225="○",COUNTIF($AN$17:CL225,"○"),"")</f>
        <v/>
      </c>
      <c r="BN225" s="4" t="str">
        <f>IF(CM225="○",COUNTIF($AO$17:CM225,"○"),"")</f>
        <v/>
      </c>
      <c r="BO225" s="4" t="str">
        <f>IF(CN225="○",COUNTIF($AP$17:CN225,"○"),"")</f>
        <v/>
      </c>
      <c r="BP225" s="4" t="str">
        <f>IF(DI225="○",COUNTIF($AU$17:DI225,"○"),"")</f>
        <v/>
      </c>
      <c r="BQ225" s="77"/>
      <c r="BR225" s="77"/>
      <c r="BS225" s="4"/>
      <c r="BT225" s="10"/>
      <c r="BU225" s="10"/>
      <c r="BV225" s="10"/>
      <c r="BW225" s="10"/>
      <c r="BX225" s="10"/>
      <c r="BY225" s="18"/>
      <c r="BZ225" s="10"/>
      <c r="CA225" s="10"/>
      <c r="CB225" s="10"/>
      <c r="CC225" s="10"/>
      <c r="CD225" s="10"/>
      <c r="CE225" s="10"/>
      <c r="CF225" s="10"/>
    </row>
    <row r="226" spans="1:84" ht="21.95" customHeight="1" thickTop="1" thickBot="1" x14ac:dyDescent="0.2">
      <c r="A226" s="4"/>
      <c r="B226" s="4"/>
      <c r="C226" s="4"/>
      <c r="D226" s="4"/>
      <c r="E226" s="45"/>
      <c r="F226" s="45"/>
      <c r="G226" s="45"/>
      <c r="H226" s="45"/>
      <c r="I226" s="77"/>
      <c r="J226" s="77"/>
      <c r="K226" s="4"/>
      <c r="L226" s="4"/>
      <c r="M226" s="4"/>
      <c r="N226" s="4"/>
      <c r="O226" s="46"/>
      <c r="P226" s="46"/>
      <c r="Q226" s="46"/>
      <c r="R226" s="46"/>
      <c r="S226" s="77"/>
      <c r="T226" s="77"/>
      <c r="U226" s="10"/>
      <c r="V226" s="105">
        <f t="shared" si="55"/>
        <v>10</v>
      </c>
      <c r="W226" s="120" t="str">
        <f>IF('申込一覧表（女子）'!$B$26=0,"",('申込一覧表（女子）'!$B$26))</f>
        <v/>
      </c>
      <c r="X226" s="106" t="str">
        <f t="shared" si="56"/>
        <v/>
      </c>
      <c r="Y226" s="107" t="str">
        <f t="shared" si="57"/>
        <v/>
      </c>
      <c r="Z226" s="107" t="str">
        <f t="shared" si="58"/>
        <v/>
      </c>
      <c r="AA226" s="108">
        <f t="shared" si="54"/>
        <v>0</v>
      </c>
      <c r="AB226" s="164" t="str">
        <f t="shared" si="59"/>
        <v/>
      </c>
      <c r="AC226" s="109" t="str">
        <f t="shared" si="60"/>
        <v/>
      </c>
      <c r="AD226" s="53"/>
      <c r="AE226" s="53"/>
      <c r="AF226" s="53"/>
      <c r="AG226" s="53"/>
      <c r="AH226" s="53"/>
      <c r="AI226" s="53"/>
      <c r="AJ226" s="166"/>
      <c r="AK226" s="53"/>
      <c r="AL226" s="166"/>
      <c r="AM226" s="53"/>
      <c r="AN226" s="8"/>
      <c r="AO226" s="8"/>
      <c r="AP226" s="8"/>
      <c r="AQ226" s="8"/>
      <c r="AR226" s="8"/>
      <c r="AS226" s="8"/>
      <c r="AT226" s="8"/>
      <c r="AU226" s="8"/>
      <c r="AV226" s="10"/>
      <c r="AW226" s="10"/>
      <c r="AX226" s="10"/>
      <c r="AY226" s="4" t="str">
        <f t="shared" si="61"/>
        <v/>
      </c>
      <c r="AZ226" s="4" t="str">
        <f t="shared" si="61"/>
        <v/>
      </c>
      <c r="BA226" s="4" t="str">
        <f t="shared" si="61"/>
        <v/>
      </c>
      <c r="BB226" s="4" t="str">
        <f t="shared" si="61"/>
        <v/>
      </c>
      <c r="BC226" s="4" t="str">
        <f>IF(CD226="○",COUNTIF($AN$17:CD226,"○"),"")</f>
        <v/>
      </c>
      <c r="BD226" s="4" t="str">
        <f>IF(CE226="○",COUNTIF($AO$17:CE226,"○"),"")</f>
        <v/>
      </c>
      <c r="BE226" s="4" t="str">
        <f>IF(CF226="○",COUNTIF($AP$17:CF226,"○"),"")</f>
        <v/>
      </c>
      <c r="BF226" s="4" t="str">
        <f>IF(CK226="○",COUNTIF($AU$17:CK226,"○"),"")</f>
        <v/>
      </c>
      <c r="BG226" s="77"/>
      <c r="BH226" s="77"/>
      <c r="BI226" s="4" t="str">
        <f t="shared" si="62"/>
        <v/>
      </c>
      <c r="BJ226" s="4" t="str">
        <f t="shared" si="62"/>
        <v/>
      </c>
      <c r="BK226" s="4" t="str">
        <f t="shared" si="62"/>
        <v/>
      </c>
      <c r="BL226" s="4" t="str">
        <f t="shared" si="62"/>
        <v/>
      </c>
      <c r="BM226" s="4" t="str">
        <f>IF(CL226="○",COUNTIF($AN$17:CL226,"○"),"")</f>
        <v/>
      </c>
      <c r="BN226" s="4" t="str">
        <f>IF(CM226="○",COUNTIF($AO$17:CM226,"○"),"")</f>
        <v/>
      </c>
      <c r="BO226" s="4" t="str">
        <f>IF(CN226="○",COUNTIF($AP$17:CN226,"○"),"")</f>
        <v/>
      </c>
      <c r="BP226" s="4" t="str">
        <f>IF(DI226="○",COUNTIF($AU$17:DI226,"○"),"")</f>
        <v/>
      </c>
      <c r="BQ226" s="77"/>
      <c r="BR226" s="77"/>
      <c r="BS226" s="4"/>
      <c r="BT226" s="10"/>
      <c r="BU226" s="10"/>
      <c r="BV226" s="10"/>
      <c r="BW226" s="10"/>
      <c r="BX226" s="10"/>
      <c r="BY226" s="18"/>
      <c r="BZ226" s="10"/>
      <c r="CA226" s="10"/>
      <c r="CB226" s="10"/>
      <c r="CC226" s="10"/>
      <c r="CD226" s="10"/>
      <c r="CE226" s="10"/>
      <c r="CF226" s="10"/>
    </row>
    <row r="227" spans="1:84" ht="21.95" customHeight="1" thickTop="1" thickBot="1" x14ac:dyDescent="0.2">
      <c r="A227" s="4"/>
      <c r="B227" s="4"/>
      <c r="C227" s="4"/>
      <c r="D227" s="4"/>
      <c r="E227" s="45"/>
      <c r="F227" s="45"/>
      <c r="G227" s="45"/>
      <c r="H227" s="45"/>
      <c r="I227" s="77"/>
      <c r="J227" s="77"/>
      <c r="K227" s="4"/>
      <c r="L227" s="4"/>
      <c r="M227" s="4"/>
      <c r="N227" s="4"/>
      <c r="O227" s="46"/>
      <c r="P227" s="46"/>
      <c r="Q227" s="46"/>
      <c r="R227" s="46"/>
      <c r="S227" s="77"/>
      <c r="T227" s="77"/>
      <c r="U227" s="10"/>
      <c r="V227" s="105">
        <f t="shared" si="55"/>
        <v>11</v>
      </c>
      <c r="W227" s="120" t="str">
        <f>IF('申込一覧表（女子）'!$B$27=0,"",('申込一覧表（女子）'!$B$27))</f>
        <v/>
      </c>
      <c r="X227" s="106" t="str">
        <f t="shared" si="56"/>
        <v/>
      </c>
      <c r="Y227" s="107" t="str">
        <f t="shared" si="57"/>
        <v/>
      </c>
      <c r="Z227" s="107" t="str">
        <f t="shared" si="58"/>
        <v/>
      </c>
      <c r="AA227" s="108">
        <f t="shared" si="54"/>
        <v>0</v>
      </c>
      <c r="AB227" s="164" t="str">
        <f t="shared" si="59"/>
        <v/>
      </c>
      <c r="AC227" s="109" t="str">
        <f t="shared" si="60"/>
        <v/>
      </c>
      <c r="AD227" s="53"/>
      <c r="AE227" s="53"/>
      <c r="AF227" s="53"/>
      <c r="AG227" s="53"/>
      <c r="AH227" s="53"/>
      <c r="AI227" s="53"/>
      <c r="AJ227" s="166"/>
      <c r="AK227" s="53"/>
      <c r="AL227" s="166"/>
      <c r="AM227" s="53"/>
      <c r="AN227" s="8"/>
      <c r="AO227" s="8"/>
      <c r="AP227" s="8"/>
      <c r="AQ227" s="8"/>
      <c r="AR227" s="8"/>
      <c r="AS227" s="8"/>
      <c r="AT227" s="8"/>
      <c r="AU227" s="8"/>
      <c r="AV227" s="10"/>
      <c r="AW227" s="10"/>
      <c r="AX227" s="10"/>
      <c r="AY227" s="4" t="str">
        <f t="shared" si="61"/>
        <v/>
      </c>
      <c r="AZ227" s="4" t="str">
        <f t="shared" si="61"/>
        <v/>
      </c>
      <c r="BA227" s="4" t="str">
        <f t="shared" si="61"/>
        <v/>
      </c>
      <c r="BB227" s="4" t="str">
        <f t="shared" si="61"/>
        <v/>
      </c>
      <c r="BC227" s="4" t="str">
        <f>IF(CD227="○",COUNTIF($AN$17:CD227,"○"),"")</f>
        <v/>
      </c>
      <c r="BD227" s="4" t="str">
        <f>IF(CE227="○",COUNTIF($AO$17:CE227,"○"),"")</f>
        <v/>
      </c>
      <c r="BE227" s="4" t="str">
        <f>IF(CF227="○",COUNTIF($AP$17:CF227,"○"),"")</f>
        <v/>
      </c>
      <c r="BF227" s="4" t="str">
        <f>IF(CK227="○",COUNTIF($AU$17:CK227,"○"),"")</f>
        <v/>
      </c>
      <c r="BG227" s="77"/>
      <c r="BH227" s="77"/>
      <c r="BI227" s="4" t="str">
        <f t="shared" si="62"/>
        <v/>
      </c>
      <c r="BJ227" s="4" t="str">
        <f t="shared" si="62"/>
        <v/>
      </c>
      <c r="BK227" s="4" t="str">
        <f t="shared" si="62"/>
        <v/>
      </c>
      <c r="BL227" s="4" t="str">
        <f t="shared" si="62"/>
        <v/>
      </c>
      <c r="BM227" s="4" t="str">
        <f>IF(CL227="○",COUNTIF($AN$17:CL227,"○"),"")</f>
        <v/>
      </c>
      <c r="BN227" s="4" t="str">
        <f>IF(CM227="○",COUNTIF($AO$17:CM227,"○"),"")</f>
        <v/>
      </c>
      <c r="BO227" s="4" t="str">
        <f>IF(CN227="○",COUNTIF($AP$17:CN227,"○"),"")</f>
        <v/>
      </c>
      <c r="BP227" s="4" t="str">
        <f>IF(DI227="○",COUNTIF($AU$17:DI227,"○"),"")</f>
        <v/>
      </c>
      <c r="BQ227" s="77"/>
      <c r="BR227" s="77"/>
      <c r="BS227" s="4"/>
      <c r="BT227" s="10"/>
      <c r="BU227" s="10"/>
      <c r="BV227" s="10"/>
      <c r="BW227" s="10"/>
      <c r="BX227" s="10"/>
      <c r="BY227" s="18"/>
      <c r="BZ227" s="10"/>
      <c r="CA227" s="10"/>
      <c r="CB227" s="10"/>
      <c r="CC227" s="10"/>
      <c r="CD227" s="10"/>
      <c r="CE227" s="10"/>
      <c r="CF227" s="10"/>
    </row>
    <row r="228" spans="1:84" ht="21.95" customHeight="1" thickTop="1" thickBot="1" x14ac:dyDescent="0.2">
      <c r="A228" s="4"/>
      <c r="B228" s="4"/>
      <c r="C228" s="4"/>
      <c r="D228" s="4"/>
      <c r="E228" s="45"/>
      <c r="F228" s="45"/>
      <c r="G228" s="45"/>
      <c r="H228" s="45"/>
      <c r="I228" s="77"/>
      <c r="J228" s="77"/>
      <c r="K228" s="4"/>
      <c r="L228" s="4"/>
      <c r="M228" s="4"/>
      <c r="N228" s="4"/>
      <c r="O228" s="46"/>
      <c r="P228" s="46"/>
      <c r="Q228" s="46"/>
      <c r="R228" s="46"/>
      <c r="S228" s="77"/>
      <c r="T228" s="77"/>
      <c r="U228" s="10"/>
      <c r="V228" s="105">
        <f t="shared" si="55"/>
        <v>12</v>
      </c>
      <c r="W228" s="120" t="str">
        <f>IF('申込一覧表（女子）'!$B$28=0,"",('申込一覧表（女子）'!$B$28))</f>
        <v/>
      </c>
      <c r="X228" s="106" t="str">
        <f t="shared" si="56"/>
        <v/>
      </c>
      <c r="Y228" s="107" t="str">
        <f t="shared" si="57"/>
        <v/>
      </c>
      <c r="Z228" s="107" t="str">
        <f t="shared" si="58"/>
        <v/>
      </c>
      <c r="AA228" s="108">
        <f t="shared" si="54"/>
        <v>0</v>
      </c>
      <c r="AB228" s="164" t="str">
        <f t="shared" si="59"/>
        <v/>
      </c>
      <c r="AC228" s="109" t="str">
        <f t="shared" si="60"/>
        <v/>
      </c>
      <c r="AD228" s="53"/>
      <c r="AE228" s="53"/>
      <c r="AF228" s="53"/>
      <c r="AG228" s="53"/>
      <c r="AH228" s="53"/>
      <c r="AI228" s="53"/>
      <c r="AJ228" s="166"/>
      <c r="AK228" s="53"/>
      <c r="AL228" s="166"/>
      <c r="AM228" s="53"/>
      <c r="AN228" s="8"/>
      <c r="AO228" s="8"/>
      <c r="AP228" s="8"/>
      <c r="AQ228" s="8"/>
      <c r="AR228" s="8"/>
      <c r="AS228" s="8"/>
      <c r="AT228" s="8"/>
      <c r="AU228" s="8"/>
      <c r="AV228" s="10"/>
      <c r="AW228" s="10"/>
      <c r="AX228" s="10"/>
      <c r="AY228" s="4" t="str">
        <f t="shared" si="61"/>
        <v/>
      </c>
      <c r="AZ228" s="4" t="str">
        <f t="shared" si="61"/>
        <v/>
      </c>
      <c r="BA228" s="4" t="str">
        <f t="shared" si="61"/>
        <v/>
      </c>
      <c r="BB228" s="4" t="str">
        <f t="shared" si="61"/>
        <v/>
      </c>
      <c r="BC228" s="4" t="str">
        <f>IF(CD228="○",COUNTIF($AN$17:CD228,"○"),"")</f>
        <v/>
      </c>
      <c r="BD228" s="4" t="str">
        <f>IF(CE228="○",COUNTIF($AO$17:CE228,"○"),"")</f>
        <v/>
      </c>
      <c r="BE228" s="4" t="str">
        <f>IF(CF228="○",COUNTIF($AP$17:CF228,"○"),"")</f>
        <v/>
      </c>
      <c r="BF228" s="4" t="str">
        <f>IF(CK228="○",COUNTIF($AU$17:CK228,"○"),"")</f>
        <v/>
      </c>
      <c r="BG228" s="77"/>
      <c r="BH228" s="77"/>
      <c r="BI228" s="4" t="str">
        <f t="shared" si="62"/>
        <v/>
      </c>
      <c r="BJ228" s="4" t="str">
        <f t="shared" si="62"/>
        <v/>
      </c>
      <c r="BK228" s="4" t="str">
        <f t="shared" si="62"/>
        <v/>
      </c>
      <c r="BL228" s="4" t="str">
        <f t="shared" si="62"/>
        <v/>
      </c>
      <c r="BM228" s="4" t="str">
        <f>IF(CL228="○",COUNTIF($AN$17:CL228,"○"),"")</f>
        <v/>
      </c>
      <c r="BN228" s="4" t="str">
        <f>IF(CM228="○",COUNTIF($AO$17:CM228,"○"),"")</f>
        <v/>
      </c>
      <c r="BO228" s="4" t="str">
        <f>IF(CN228="○",COUNTIF($AP$17:CN228,"○"),"")</f>
        <v/>
      </c>
      <c r="BP228" s="4" t="str">
        <f>IF(DI228="○",COUNTIF($AU$17:DI228,"○"),"")</f>
        <v/>
      </c>
      <c r="BQ228" s="77"/>
      <c r="BR228" s="77"/>
      <c r="BS228" s="4"/>
      <c r="BT228" s="10"/>
      <c r="BU228" s="10"/>
      <c r="BV228" s="10"/>
      <c r="BW228" s="10"/>
      <c r="BX228" s="10"/>
      <c r="BY228" s="18"/>
      <c r="BZ228" s="10"/>
      <c r="CA228" s="10"/>
      <c r="CB228" s="10"/>
      <c r="CC228" s="10"/>
      <c r="CD228" s="10"/>
      <c r="CE228" s="10"/>
      <c r="CF228" s="10"/>
    </row>
    <row r="229" spans="1:84" ht="21.95" customHeight="1" thickTop="1" thickBot="1" x14ac:dyDescent="0.2">
      <c r="A229" s="4"/>
      <c r="B229" s="4"/>
      <c r="C229" s="4"/>
      <c r="D229" s="4"/>
      <c r="E229" s="45"/>
      <c r="F229" s="45"/>
      <c r="G229" s="45"/>
      <c r="H229" s="45"/>
      <c r="I229" s="77"/>
      <c r="J229" s="77"/>
      <c r="K229" s="4"/>
      <c r="L229" s="4"/>
      <c r="M229" s="4"/>
      <c r="N229" s="4"/>
      <c r="O229" s="46"/>
      <c r="P229" s="46"/>
      <c r="Q229" s="46"/>
      <c r="R229" s="46"/>
      <c r="S229" s="77"/>
      <c r="T229" s="77"/>
      <c r="U229" s="10"/>
      <c r="V229" s="105">
        <f t="shared" si="55"/>
        <v>13</v>
      </c>
      <c r="W229" s="120" t="str">
        <f>IF('申込一覧表（女子）'!$B$29=0,"",('申込一覧表（女子）'!$B$29))</f>
        <v/>
      </c>
      <c r="X229" s="106" t="str">
        <f t="shared" si="56"/>
        <v/>
      </c>
      <c r="Y229" s="107" t="str">
        <f t="shared" si="57"/>
        <v/>
      </c>
      <c r="Z229" s="107" t="str">
        <f t="shared" si="58"/>
        <v/>
      </c>
      <c r="AA229" s="108">
        <f t="shared" si="54"/>
        <v>0</v>
      </c>
      <c r="AB229" s="164" t="str">
        <f t="shared" si="59"/>
        <v/>
      </c>
      <c r="AC229" s="109" t="str">
        <f t="shared" si="60"/>
        <v/>
      </c>
      <c r="AD229" s="53"/>
      <c r="AE229" s="53"/>
      <c r="AF229" s="53"/>
      <c r="AG229" s="53"/>
      <c r="AH229" s="53"/>
      <c r="AI229" s="53"/>
      <c r="AJ229" s="166"/>
      <c r="AK229" s="53"/>
      <c r="AL229" s="166"/>
      <c r="AM229" s="53"/>
      <c r="AN229" s="8"/>
      <c r="AO229" s="8"/>
      <c r="AP229" s="8"/>
      <c r="AQ229" s="8"/>
      <c r="AR229" s="8"/>
      <c r="AS229" s="8"/>
      <c r="AT229" s="8"/>
      <c r="AU229" s="8"/>
      <c r="AV229" s="10"/>
      <c r="AW229" s="10"/>
      <c r="AX229" s="10"/>
      <c r="AY229" s="4" t="str">
        <f t="shared" si="61"/>
        <v/>
      </c>
      <c r="AZ229" s="4" t="str">
        <f t="shared" si="61"/>
        <v/>
      </c>
      <c r="BA229" s="4" t="str">
        <f t="shared" si="61"/>
        <v/>
      </c>
      <c r="BB229" s="4" t="str">
        <f t="shared" si="61"/>
        <v/>
      </c>
      <c r="BC229" s="4" t="str">
        <f>IF(CD229="○",COUNTIF($AN$17:CD229,"○"),"")</f>
        <v/>
      </c>
      <c r="BD229" s="4" t="str">
        <f>IF(CE229="○",COUNTIF($AO$17:CE229,"○"),"")</f>
        <v/>
      </c>
      <c r="BE229" s="4" t="str">
        <f>IF(CF229="○",COUNTIF($AP$17:CF229,"○"),"")</f>
        <v/>
      </c>
      <c r="BF229" s="4" t="str">
        <f>IF(CK229="○",COUNTIF($AU$17:CK229,"○"),"")</f>
        <v/>
      </c>
      <c r="BG229" s="77"/>
      <c r="BH229" s="77"/>
      <c r="BI229" s="4" t="str">
        <f t="shared" si="62"/>
        <v/>
      </c>
      <c r="BJ229" s="4" t="str">
        <f t="shared" si="62"/>
        <v/>
      </c>
      <c r="BK229" s="4" t="str">
        <f t="shared" si="62"/>
        <v/>
      </c>
      <c r="BL229" s="4" t="str">
        <f t="shared" si="62"/>
        <v/>
      </c>
      <c r="BM229" s="4" t="str">
        <f>IF(CL229="○",COUNTIF($AN$17:CL229,"○"),"")</f>
        <v/>
      </c>
      <c r="BN229" s="4" t="str">
        <f>IF(CM229="○",COUNTIF($AO$17:CM229,"○"),"")</f>
        <v/>
      </c>
      <c r="BO229" s="4" t="str">
        <f>IF(CN229="○",COUNTIF($AP$17:CN229,"○"),"")</f>
        <v/>
      </c>
      <c r="BP229" s="4" t="str">
        <f>IF(DI229="○",COUNTIF($AU$17:DI229,"○"),"")</f>
        <v/>
      </c>
      <c r="BQ229" s="77"/>
      <c r="BR229" s="77"/>
      <c r="BS229" s="4"/>
      <c r="BT229" s="10"/>
      <c r="BU229" s="10"/>
      <c r="BV229" s="10"/>
      <c r="BW229" s="10"/>
      <c r="BX229" s="10"/>
      <c r="BY229" s="37"/>
      <c r="BZ229" s="10"/>
      <c r="CA229" s="10"/>
      <c r="CB229" s="10"/>
      <c r="CC229" s="10"/>
      <c r="CD229" s="10"/>
      <c r="CE229" s="10"/>
      <c r="CF229" s="10"/>
    </row>
    <row r="230" spans="1:84" ht="21.95" customHeight="1" thickTop="1" thickBot="1" x14ac:dyDescent="0.2">
      <c r="A230" s="4"/>
      <c r="B230" s="4"/>
      <c r="C230" s="4"/>
      <c r="D230" s="4"/>
      <c r="E230" s="45"/>
      <c r="F230" s="45"/>
      <c r="G230" s="45"/>
      <c r="H230" s="45"/>
      <c r="I230" s="77"/>
      <c r="J230" s="77"/>
      <c r="K230" s="4"/>
      <c r="L230" s="4"/>
      <c r="M230" s="4"/>
      <c r="N230" s="4"/>
      <c r="O230" s="46"/>
      <c r="P230" s="46"/>
      <c r="Q230" s="46"/>
      <c r="R230" s="46"/>
      <c r="S230" s="77"/>
      <c r="T230" s="77"/>
      <c r="U230" s="10"/>
      <c r="V230" s="105">
        <f t="shared" si="55"/>
        <v>14</v>
      </c>
      <c r="W230" s="120" t="str">
        <f>IF('申込一覧表（女子）'!$B$30=0,"",('申込一覧表（女子）'!$B$30))</f>
        <v/>
      </c>
      <c r="X230" s="106" t="str">
        <f t="shared" si="56"/>
        <v/>
      </c>
      <c r="Y230" s="107" t="str">
        <f t="shared" si="57"/>
        <v/>
      </c>
      <c r="Z230" s="107" t="str">
        <f t="shared" si="58"/>
        <v/>
      </c>
      <c r="AA230" s="108">
        <f t="shared" si="54"/>
        <v>0</v>
      </c>
      <c r="AB230" s="164" t="str">
        <f t="shared" si="59"/>
        <v/>
      </c>
      <c r="AC230" s="109" t="str">
        <f t="shared" si="60"/>
        <v/>
      </c>
      <c r="AD230" s="53"/>
      <c r="AE230" s="53"/>
      <c r="AF230" s="53"/>
      <c r="AG230" s="53"/>
      <c r="AH230" s="53"/>
      <c r="AI230" s="53"/>
      <c r="AJ230" s="166"/>
      <c r="AK230" s="53"/>
      <c r="AL230" s="166"/>
      <c r="AM230" s="53"/>
      <c r="AN230" s="8"/>
      <c r="AO230" s="8"/>
      <c r="AP230" s="8"/>
      <c r="AQ230" s="8"/>
      <c r="AR230" s="8"/>
      <c r="AS230" s="8"/>
      <c r="AT230" s="8"/>
      <c r="AU230" s="8"/>
      <c r="AV230" s="10"/>
      <c r="AW230" s="10"/>
      <c r="AX230" s="10"/>
      <c r="AY230" s="4" t="str">
        <f t="shared" si="61"/>
        <v/>
      </c>
      <c r="AZ230" s="4" t="str">
        <f t="shared" si="61"/>
        <v/>
      </c>
      <c r="BA230" s="4" t="str">
        <f t="shared" si="61"/>
        <v/>
      </c>
      <c r="BB230" s="4" t="str">
        <f t="shared" si="61"/>
        <v/>
      </c>
      <c r="BC230" s="4" t="str">
        <f>IF(CD230="○",COUNTIF($AN$17:CD230,"○"),"")</f>
        <v/>
      </c>
      <c r="BD230" s="4" t="str">
        <f>IF(CE230="○",COUNTIF($AO$17:CE230,"○"),"")</f>
        <v/>
      </c>
      <c r="BE230" s="4" t="str">
        <f>IF(CF230="○",COUNTIF($AP$17:CF230,"○"),"")</f>
        <v/>
      </c>
      <c r="BF230" s="4" t="str">
        <f>IF(CK230="○",COUNTIF($AU$17:CK230,"○"),"")</f>
        <v/>
      </c>
      <c r="BG230" s="77"/>
      <c r="BH230" s="77"/>
      <c r="BI230" s="4" t="str">
        <f t="shared" si="62"/>
        <v/>
      </c>
      <c r="BJ230" s="4" t="str">
        <f t="shared" si="62"/>
        <v/>
      </c>
      <c r="BK230" s="4" t="str">
        <f t="shared" si="62"/>
        <v/>
      </c>
      <c r="BL230" s="4" t="str">
        <f t="shared" si="62"/>
        <v/>
      </c>
      <c r="BM230" s="4" t="str">
        <f>IF(CL230="○",COUNTIF($AN$17:CL230,"○"),"")</f>
        <v/>
      </c>
      <c r="BN230" s="4" t="str">
        <f>IF(CM230="○",COUNTIF($AO$17:CM230,"○"),"")</f>
        <v/>
      </c>
      <c r="BO230" s="4" t="str">
        <f>IF(CN230="○",COUNTIF($AP$17:CN230,"○"),"")</f>
        <v/>
      </c>
      <c r="BP230" s="4" t="str">
        <f>IF(DI230="○",COUNTIF($AU$17:DI230,"○"),"")</f>
        <v/>
      </c>
      <c r="BQ230" s="77"/>
      <c r="BR230" s="77"/>
      <c r="BS230" s="4"/>
      <c r="BT230" s="10"/>
      <c r="BU230" s="10"/>
      <c r="BV230" s="10"/>
      <c r="BW230" s="10"/>
      <c r="BX230" s="10"/>
      <c r="BY230" s="18"/>
      <c r="BZ230" s="10"/>
      <c r="CA230" s="10"/>
      <c r="CB230" s="10"/>
      <c r="CC230" s="10"/>
      <c r="CD230" s="10"/>
      <c r="CE230" s="10"/>
      <c r="CF230" s="10"/>
    </row>
    <row r="231" spans="1:84" ht="21.95" customHeight="1" thickTop="1" thickBot="1" x14ac:dyDescent="0.2">
      <c r="A231" s="4"/>
      <c r="B231" s="4"/>
      <c r="C231" s="4"/>
      <c r="D231" s="4"/>
      <c r="E231" s="45"/>
      <c r="F231" s="45"/>
      <c r="G231" s="45"/>
      <c r="H231" s="45"/>
      <c r="I231" s="77"/>
      <c r="J231" s="77"/>
      <c r="K231" s="4"/>
      <c r="L231" s="4"/>
      <c r="M231" s="4"/>
      <c r="N231" s="4"/>
      <c r="O231" s="46"/>
      <c r="P231" s="46"/>
      <c r="Q231" s="46"/>
      <c r="R231" s="46"/>
      <c r="S231" s="77"/>
      <c r="T231" s="77"/>
      <c r="U231" s="10"/>
      <c r="V231" s="105">
        <f t="shared" si="55"/>
        <v>15</v>
      </c>
      <c r="W231" s="120" t="str">
        <f>IF('申込一覧表（女子）'!$B$31=0,"",('申込一覧表（女子）'!$B$31))</f>
        <v/>
      </c>
      <c r="X231" s="106" t="str">
        <f t="shared" si="56"/>
        <v/>
      </c>
      <c r="Y231" s="107" t="str">
        <f t="shared" si="57"/>
        <v/>
      </c>
      <c r="Z231" s="107" t="str">
        <f t="shared" si="58"/>
        <v/>
      </c>
      <c r="AA231" s="108">
        <f t="shared" si="54"/>
        <v>0</v>
      </c>
      <c r="AB231" s="164" t="str">
        <f t="shared" si="59"/>
        <v/>
      </c>
      <c r="AC231" s="109" t="str">
        <f t="shared" si="60"/>
        <v/>
      </c>
      <c r="AD231" s="53"/>
      <c r="AE231" s="53"/>
      <c r="AF231" s="53"/>
      <c r="AG231" s="53"/>
      <c r="AH231" s="53"/>
      <c r="AI231" s="53"/>
      <c r="AJ231" s="166"/>
      <c r="AK231" s="53"/>
      <c r="AL231" s="166"/>
      <c r="AM231" s="53"/>
      <c r="AN231" s="8"/>
      <c r="AO231" s="8"/>
      <c r="AP231" s="8"/>
      <c r="AQ231" s="8"/>
      <c r="AR231" s="8"/>
      <c r="AS231" s="8"/>
      <c r="AT231" s="8"/>
      <c r="AU231" s="8"/>
      <c r="AV231" s="10"/>
      <c r="AW231" s="10"/>
      <c r="AX231" s="10"/>
      <c r="AY231" s="4" t="str">
        <f t="shared" si="61"/>
        <v/>
      </c>
      <c r="AZ231" s="4" t="str">
        <f t="shared" si="61"/>
        <v/>
      </c>
      <c r="BA231" s="4" t="str">
        <f t="shared" si="61"/>
        <v/>
      </c>
      <c r="BB231" s="4" t="str">
        <f t="shared" si="61"/>
        <v/>
      </c>
      <c r="BC231" s="4" t="str">
        <f>IF(CD231="○",COUNTIF($AN$17:CD231,"○"),"")</f>
        <v/>
      </c>
      <c r="BD231" s="4" t="str">
        <f>IF(CE231="○",COUNTIF($AO$17:CE231,"○"),"")</f>
        <v/>
      </c>
      <c r="BE231" s="4" t="str">
        <f>IF(CF231="○",COUNTIF($AP$17:CF231,"○"),"")</f>
        <v/>
      </c>
      <c r="BF231" s="4" t="str">
        <f>IF(CK231="○",COUNTIF($AU$17:CK231,"○"),"")</f>
        <v/>
      </c>
      <c r="BG231" s="77"/>
      <c r="BH231" s="77"/>
      <c r="BI231" s="4" t="str">
        <f t="shared" si="62"/>
        <v/>
      </c>
      <c r="BJ231" s="4" t="str">
        <f t="shared" si="62"/>
        <v/>
      </c>
      <c r="BK231" s="4" t="str">
        <f t="shared" si="62"/>
        <v/>
      </c>
      <c r="BL231" s="4" t="str">
        <f t="shared" si="62"/>
        <v/>
      </c>
      <c r="BM231" s="4" t="str">
        <f>IF(CL231="○",COUNTIF($AN$17:CL231,"○"),"")</f>
        <v/>
      </c>
      <c r="BN231" s="4" t="str">
        <f>IF(CM231="○",COUNTIF($AO$17:CM231,"○"),"")</f>
        <v/>
      </c>
      <c r="BO231" s="4" t="str">
        <f>IF(CN231="○",COUNTIF($AP$17:CN231,"○"),"")</f>
        <v/>
      </c>
      <c r="BP231" s="4" t="str">
        <f>IF(DI231="○",COUNTIF($AU$17:DI231,"○"),"")</f>
        <v/>
      </c>
      <c r="BQ231" s="77"/>
      <c r="BR231" s="77"/>
      <c r="BS231" s="4"/>
      <c r="BT231" s="10"/>
      <c r="BU231" s="10"/>
      <c r="BV231" s="24"/>
      <c r="BW231" s="10"/>
      <c r="BX231" s="10"/>
      <c r="BY231" s="26"/>
      <c r="BZ231" s="4"/>
      <c r="CA231" s="4"/>
      <c r="CB231" s="10"/>
      <c r="CC231" s="10"/>
      <c r="CD231" s="10"/>
      <c r="CE231" s="24"/>
      <c r="CF231" s="10"/>
    </row>
    <row r="232" spans="1:84" ht="21.95" customHeight="1" thickTop="1" thickBot="1" x14ac:dyDescent="0.2">
      <c r="A232" s="4"/>
      <c r="B232" s="4"/>
      <c r="C232" s="4"/>
      <c r="D232" s="4"/>
      <c r="E232" s="45"/>
      <c r="F232" s="45"/>
      <c r="G232" s="45"/>
      <c r="H232" s="45"/>
      <c r="I232" s="77"/>
      <c r="J232" s="77"/>
      <c r="K232" s="4"/>
      <c r="L232" s="4"/>
      <c r="M232" s="4"/>
      <c r="N232" s="4"/>
      <c r="O232" s="46"/>
      <c r="P232" s="46"/>
      <c r="Q232" s="46"/>
      <c r="R232" s="46"/>
      <c r="S232" s="77"/>
      <c r="T232" s="77"/>
      <c r="U232" s="10"/>
      <c r="V232" s="105">
        <f t="shared" si="55"/>
        <v>16</v>
      </c>
      <c r="W232" s="120" t="str">
        <f>IF('申込一覧表（女子）'!$B$32=0,"",('申込一覧表（女子）'!$B$32))</f>
        <v/>
      </c>
      <c r="X232" s="106" t="str">
        <f t="shared" si="56"/>
        <v/>
      </c>
      <c r="Y232" s="107" t="str">
        <f t="shared" si="57"/>
        <v/>
      </c>
      <c r="Z232" s="107" t="str">
        <f t="shared" si="58"/>
        <v/>
      </c>
      <c r="AA232" s="108">
        <f t="shared" si="54"/>
        <v>0</v>
      </c>
      <c r="AB232" s="164" t="str">
        <f t="shared" si="59"/>
        <v/>
      </c>
      <c r="AC232" s="109" t="str">
        <f t="shared" si="60"/>
        <v/>
      </c>
      <c r="AD232" s="53"/>
      <c r="AE232" s="53"/>
      <c r="AF232" s="53"/>
      <c r="AG232" s="53"/>
      <c r="AH232" s="53"/>
      <c r="AI232" s="53"/>
      <c r="AJ232" s="166"/>
      <c r="AK232" s="53"/>
      <c r="AL232" s="166"/>
      <c r="AM232" s="53"/>
      <c r="AN232" s="8"/>
      <c r="AO232" s="8"/>
      <c r="AP232" s="8"/>
      <c r="AQ232" s="8"/>
      <c r="AR232" s="8"/>
      <c r="AS232" s="8"/>
      <c r="AT232" s="8"/>
      <c r="AU232" s="8"/>
      <c r="AV232" s="10"/>
      <c r="AW232" s="10"/>
      <c r="AX232" s="10"/>
      <c r="AY232" s="4" t="str">
        <f t="shared" si="61"/>
        <v/>
      </c>
      <c r="AZ232" s="4" t="str">
        <f t="shared" si="61"/>
        <v/>
      </c>
      <c r="BA232" s="4" t="str">
        <f t="shared" si="61"/>
        <v/>
      </c>
      <c r="BB232" s="4" t="str">
        <f t="shared" si="61"/>
        <v/>
      </c>
      <c r="BC232" s="4" t="str">
        <f>IF(CD232="○",COUNTIF($AN$17:CD232,"○"),"")</f>
        <v/>
      </c>
      <c r="BD232" s="4" t="str">
        <f>IF(CE232="○",COUNTIF($AO$17:CE232,"○"),"")</f>
        <v/>
      </c>
      <c r="BE232" s="4" t="str">
        <f>IF(CF232="○",COUNTIF($AP$17:CF232,"○"),"")</f>
        <v/>
      </c>
      <c r="BF232" s="4" t="str">
        <f>IF(CK232="○",COUNTIF($AU$17:CK232,"○"),"")</f>
        <v/>
      </c>
      <c r="BG232" s="77"/>
      <c r="BH232" s="77"/>
      <c r="BI232" s="4" t="str">
        <f t="shared" si="62"/>
        <v/>
      </c>
      <c r="BJ232" s="4" t="str">
        <f t="shared" si="62"/>
        <v/>
      </c>
      <c r="BK232" s="4" t="str">
        <f t="shared" si="62"/>
        <v/>
      </c>
      <c r="BL232" s="4" t="str">
        <f t="shared" si="62"/>
        <v/>
      </c>
      <c r="BM232" s="4" t="str">
        <f>IF(CL232="○",COUNTIF($AN$17:CL232,"○"),"")</f>
        <v/>
      </c>
      <c r="BN232" s="4" t="str">
        <f>IF(CM232="○",COUNTIF($AO$17:CM232,"○"),"")</f>
        <v/>
      </c>
      <c r="BO232" s="4" t="str">
        <f>IF(CN232="○",COUNTIF($AP$17:CN232,"○"),"")</f>
        <v/>
      </c>
      <c r="BP232" s="4" t="str">
        <f>IF(DI232="○",COUNTIF($AU$17:DI232,"○"),"")</f>
        <v/>
      </c>
      <c r="BQ232" s="77"/>
      <c r="BR232" s="77"/>
      <c r="BS232" s="4"/>
      <c r="BT232" s="10"/>
      <c r="BU232" s="10"/>
      <c r="BV232" s="10"/>
      <c r="BW232" s="10"/>
      <c r="BX232" s="10"/>
      <c r="BY232" s="26"/>
      <c r="BZ232" s="4"/>
      <c r="CA232" s="4"/>
      <c r="CB232" s="10"/>
      <c r="CC232" s="10"/>
      <c r="CD232" s="10"/>
      <c r="CE232" s="10"/>
      <c r="CF232" s="10"/>
    </row>
    <row r="233" spans="1:84" ht="21.95" customHeight="1" thickTop="1" thickBot="1" x14ac:dyDescent="0.2">
      <c r="A233" s="4"/>
      <c r="B233" s="4"/>
      <c r="C233" s="4"/>
      <c r="D233" s="4"/>
      <c r="E233" s="45"/>
      <c r="F233" s="45"/>
      <c r="G233" s="45"/>
      <c r="H233" s="45"/>
      <c r="I233" s="77"/>
      <c r="J233" s="77"/>
      <c r="K233" s="4"/>
      <c r="L233" s="4"/>
      <c r="M233" s="4"/>
      <c r="N233" s="4"/>
      <c r="O233" s="46"/>
      <c r="P233" s="46"/>
      <c r="Q233" s="46"/>
      <c r="R233" s="46"/>
      <c r="S233" s="77"/>
      <c r="T233" s="77"/>
      <c r="U233" s="10"/>
      <c r="V233" s="105">
        <f t="shared" si="55"/>
        <v>17</v>
      </c>
      <c r="W233" s="120" t="str">
        <f>IF('申込一覧表（女子）'!$B$33=0,"",('申込一覧表（女子）'!$B$33))</f>
        <v/>
      </c>
      <c r="X233" s="106" t="str">
        <f t="shared" si="56"/>
        <v/>
      </c>
      <c r="Y233" s="107" t="str">
        <f t="shared" si="57"/>
        <v/>
      </c>
      <c r="Z233" s="107" t="str">
        <f t="shared" si="58"/>
        <v/>
      </c>
      <c r="AA233" s="108">
        <f t="shared" si="54"/>
        <v>0</v>
      </c>
      <c r="AB233" s="164" t="str">
        <f t="shared" si="59"/>
        <v/>
      </c>
      <c r="AC233" s="109" t="str">
        <f t="shared" si="60"/>
        <v/>
      </c>
      <c r="AD233" s="53"/>
      <c r="AE233" s="53"/>
      <c r="AF233" s="53"/>
      <c r="AG233" s="53"/>
      <c r="AH233" s="53"/>
      <c r="AI233" s="53"/>
      <c r="AJ233" s="166"/>
      <c r="AK233" s="53"/>
      <c r="AL233" s="166"/>
      <c r="AM233" s="53"/>
      <c r="AN233" s="8"/>
      <c r="AO233" s="8"/>
      <c r="AP233" s="8"/>
      <c r="AQ233" s="8"/>
      <c r="AR233" s="8"/>
      <c r="AS233" s="8"/>
      <c r="AT233" s="8"/>
      <c r="AU233" s="8"/>
      <c r="AV233" s="10"/>
      <c r="AW233" s="10"/>
      <c r="AX233" s="10"/>
      <c r="AY233" s="4" t="str">
        <f t="shared" si="61"/>
        <v/>
      </c>
      <c r="AZ233" s="4" t="str">
        <f t="shared" si="61"/>
        <v/>
      </c>
      <c r="BA233" s="4" t="str">
        <f t="shared" si="61"/>
        <v/>
      </c>
      <c r="BB233" s="4" t="str">
        <f t="shared" si="61"/>
        <v/>
      </c>
      <c r="BC233" s="4" t="str">
        <f>IF(CD233="○",COUNTIF($AN$17:CD233,"○"),"")</f>
        <v/>
      </c>
      <c r="BD233" s="4" t="str">
        <f>IF(CE233="○",COUNTIF($AO$17:CE233,"○"),"")</f>
        <v/>
      </c>
      <c r="BE233" s="4" t="str">
        <f>IF(CF233="○",COUNTIF($AP$17:CF233,"○"),"")</f>
        <v/>
      </c>
      <c r="BF233" s="4" t="str">
        <f>IF(CK233="○",COUNTIF($AU$17:CK233,"○"),"")</f>
        <v/>
      </c>
      <c r="BG233" s="77"/>
      <c r="BH233" s="77"/>
      <c r="BI233" s="4" t="str">
        <f t="shared" si="62"/>
        <v/>
      </c>
      <c r="BJ233" s="4" t="str">
        <f t="shared" si="62"/>
        <v/>
      </c>
      <c r="BK233" s="4" t="str">
        <f t="shared" si="62"/>
        <v/>
      </c>
      <c r="BL233" s="4" t="str">
        <f t="shared" si="62"/>
        <v/>
      </c>
      <c r="BM233" s="4" t="str">
        <f>IF(CL233="○",COUNTIF($AN$17:CL233,"○"),"")</f>
        <v/>
      </c>
      <c r="BN233" s="4" t="str">
        <f>IF(CM233="○",COUNTIF($AO$17:CM233,"○"),"")</f>
        <v/>
      </c>
      <c r="BO233" s="4" t="str">
        <f>IF(CN233="○",COUNTIF($AP$17:CN233,"○"),"")</f>
        <v/>
      </c>
      <c r="BP233" s="4" t="str">
        <f>IF(DI233="○",COUNTIF($AU$17:DI233,"○"),"")</f>
        <v/>
      </c>
      <c r="BQ233" s="77"/>
      <c r="BR233" s="77"/>
      <c r="BS233" s="4"/>
      <c r="BT233" s="10"/>
      <c r="BU233" s="10"/>
      <c r="BV233" s="10"/>
      <c r="BW233" s="10"/>
      <c r="BX233" s="10"/>
      <c r="BY233" s="26"/>
      <c r="BZ233" s="4"/>
      <c r="CA233" s="4"/>
      <c r="CB233" s="10"/>
      <c r="CC233" s="10"/>
      <c r="CD233" s="10"/>
      <c r="CE233" s="10"/>
      <c r="CF233" s="10"/>
    </row>
    <row r="234" spans="1:84" ht="21.95" customHeight="1" thickTop="1" thickBot="1" x14ac:dyDescent="0.2">
      <c r="A234" s="4"/>
      <c r="B234" s="4"/>
      <c r="C234" s="4"/>
      <c r="D234" s="4"/>
      <c r="E234" s="45"/>
      <c r="F234" s="45"/>
      <c r="G234" s="45"/>
      <c r="H234" s="45"/>
      <c r="I234" s="77"/>
      <c r="J234" s="77"/>
      <c r="K234" s="4"/>
      <c r="L234" s="4"/>
      <c r="M234" s="4"/>
      <c r="N234" s="4"/>
      <c r="O234" s="46"/>
      <c r="P234" s="46"/>
      <c r="Q234" s="46"/>
      <c r="R234" s="46"/>
      <c r="S234" s="77"/>
      <c r="T234" s="77"/>
      <c r="U234" s="10"/>
      <c r="V234" s="105">
        <f t="shared" si="55"/>
        <v>18</v>
      </c>
      <c r="W234" s="120" t="str">
        <f>IF('申込一覧表（女子）'!$B$34=0,"",('申込一覧表（女子）'!$B$34))</f>
        <v/>
      </c>
      <c r="X234" s="106" t="str">
        <f t="shared" si="56"/>
        <v/>
      </c>
      <c r="Y234" s="107" t="str">
        <f t="shared" si="57"/>
        <v/>
      </c>
      <c r="Z234" s="107" t="str">
        <f t="shared" si="58"/>
        <v/>
      </c>
      <c r="AA234" s="108">
        <f t="shared" si="54"/>
        <v>0</v>
      </c>
      <c r="AB234" s="164" t="str">
        <f t="shared" si="59"/>
        <v/>
      </c>
      <c r="AC234" s="109" t="str">
        <f t="shared" si="60"/>
        <v/>
      </c>
      <c r="AD234" s="53"/>
      <c r="AE234" s="53"/>
      <c r="AF234" s="53"/>
      <c r="AG234" s="53"/>
      <c r="AH234" s="53"/>
      <c r="AI234" s="53"/>
      <c r="AJ234" s="166"/>
      <c r="AK234" s="53"/>
      <c r="AL234" s="166"/>
      <c r="AM234" s="53"/>
      <c r="AN234" s="8"/>
      <c r="AO234" s="8"/>
      <c r="AP234" s="8"/>
      <c r="AQ234" s="8"/>
      <c r="AR234" s="8"/>
      <c r="AS234" s="8"/>
      <c r="AT234" s="8"/>
      <c r="AU234" s="8"/>
      <c r="AV234" s="10"/>
      <c r="AW234" s="10"/>
      <c r="AX234" s="10"/>
      <c r="AY234" s="4" t="str">
        <f t="shared" si="61"/>
        <v/>
      </c>
      <c r="AZ234" s="4" t="str">
        <f t="shared" si="61"/>
        <v/>
      </c>
      <c r="BA234" s="4" t="str">
        <f t="shared" si="61"/>
        <v/>
      </c>
      <c r="BB234" s="4" t="str">
        <f t="shared" si="61"/>
        <v/>
      </c>
      <c r="BC234" s="4" t="str">
        <f>IF(CD234="○",COUNTIF($AN$17:CD234,"○"),"")</f>
        <v/>
      </c>
      <c r="BD234" s="4" t="str">
        <f>IF(CE234="○",COUNTIF($AO$17:CE234,"○"),"")</f>
        <v/>
      </c>
      <c r="BE234" s="4" t="str">
        <f>IF(CF234="○",COUNTIF($AP$17:CF234,"○"),"")</f>
        <v/>
      </c>
      <c r="BF234" s="4" t="str">
        <f>IF(CK234="○",COUNTIF($AU$17:CK234,"○"),"")</f>
        <v/>
      </c>
      <c r="BG234" s="77"/>
      <c r="BH234" s="77"/>
      <c r="BI234" s="4" t="str">
        <f t="shared" si="62"/>
        <v/>
      </c>
      <c r="BJ234" s="4" t="str">
        <f t="shared" si="62"/>
        <v/>
      </c>
      <c r="BK234" s="4" t="str">
        <f t="shared" si="62"/>
        <v/>
      </c>
      <c r="BL234" s="4" t="str">
        <f t="shared" si="62"/>
        <v/>
      </c>
      <c r="BM234" s="4" t="str">
        <f>IF(CL234="○",COUNTIF($AN$17:CL234,"○"),"")</f>
        <v/>
      </c>
      <c r="BN234" s="4" t="str">
        <f>IF(CM234="○",COUNTIF($AO$17:CM234,"○"),"")</f>
        <v/>
      </c>
      <c r="BO234" s="4" t="str">
        <f>IF(CN234="○",COUNTIF($AP$17:CN234,"○"),"")</f>
        <v/>
      </c>
      <c r="BP234" s="4" t="str">
        <f>IF(DI234="○",COUNTIF($AU$17:DI234,"○"),"")</f>
        <v/>
      </c>
      <c r="BQ234" s="77"/>
      <c r="BR234" s="77"/>
      <c r="BS234" s="4"/>
      <c r="BT234" s="10"/>
      <c r="BU234" s="10"/>
      <c r="BV234" s="10"/>
      <c r="BW234" s="10"/>
      <c r="BX234" s="10"/>
      <c r="BY234" s="26"/>
      <c r="BZ234" s="4"/>
      <c r="CA234" s="4"/>
      <c r="CB234" s="10"/>
      <c r="CC234" s="10"/>
      <c r="CD234" s="10"/>
      <c r="CE234" s="10"/>
      <c r="CF234" s="10"/>
    </row>
    <row r="235" spans="1:84" ht="21.95" customHeight="1" thickTop="1" thickBot="1" x14ac:dyDescent="0.2">
      <c r="A235" s="4"/>
      <c r="B235" s="4"/>
      <c r="C235" s="4"/>
      <c r="D235" s="4"/>
      <c r="E235" s="45"/>
      <c r="F235" s="45"/>
      <c r="G235" s="45"/>
      <c r="H235" s="45"/>
      <c r="I235" s="77"/>
      <c r="J235" s="77"/>
      <c r="K235" s="4"/>
      <c r="L235" s="4"/>
      <c r="M235" s="4"/>
      <c r="N235" s="4"/>
      <c r="O235" s="46"/>
      <c r="P235" s="46"/>
      <c r="Q235" s="46"/>
      <c r="R235" s="46"/>
      <c r="S235" s="77"/>
      <c r="T235" s="77"/>
      <c r="U235" s="10"/>
      <c r="V235" s="105">
        <f t="shared" si="55"/>
        <v>19</v>
      </c>
      <c r="W235" s="120" t="str">
        <f>IF('申込一覧表（女子）'!$B$35=0,"",('申込一覧表（女子）'!$B$35))</f>
        <v/>
      </c>
      <c r="X235" s="106" t="str">
        <f t="shared" si="56"/>
        <v/>
      </c>
      <c r="Y235" s="107" t="str">
        <f t="shared" si="57"/>
        <v/>
      </c>
      <c r="Z235" s="107" t="str">
        <f t="shared" si="58"/>
        <v/>
      </c>
      <c r="AA235" s="108">
        <f t="shared" si="54"/>
        <v>0</v>
      </c>
      <c r="AB235" s="164" t="str">
        <f t="shared" si="59"/>
        <v/>
      </c>
      <c r="AC235" s="109" t="str">
        <f t="shared" si="60"/>
        <v/>
      </c>
      <c r="AD235" s="53"/>
      <c r="AE235" s="53"/>
      <c r="AF235" s="53"/>
      <c r="AG235" s="53"/>
      <c r="AH235" s="53"/>
      <c r="AI235" s="53"/>
      <c r="AJ235" s="166"/>
      <c r="AK235" s="53"/>
      <c r="AL235" s="166"/>
      <c r="AM235" s="53"/>
      <c r="AN235" s="8"/>
      <c r="AO235" s="8"/>
      <c r="AP235" s="8"/>
      <c r="AQ235" s="8"/>
      <c r="AR235" s="8"/>
      <c r="AS235" s="8"/>
      <c r="AT235" s="8"/>
      <c r="AU235" s="8"/>
      <c r="AV235" s="10"/>
      <c r="AW235" s="10"/>
      <c r="AX235" s="10"/>
      <c r="AY235" s="4" t="str">
        <f t="shared" si="61"/>
        <v/>
      </c>
      <c r="AZ235" s="4" t="str">
        <f t="shared" si="61"/>
        <v/>
      </c>
      <c r="BA235" s="4" t="str">
        <f t="shared" si="61"/>
        <v/>
      </c>
      <c r="BB235" s="4" t="str">
        <f t="shared" si="61"/>
        <v/>
      </c>
      <c r="BC235" s="4" t="str">
        <f>IF(CD235="○",COUNTIF($AN$17:CD235,"○"),"")</f>
        <v/>
      </c>
      <c r="BD235" s="4" t="str">
        <f>IF(CE235="○",COUNTIF($AO$17:CE235,"○"),"")</f>
        <v/>
      </c>
      <c r="BE235" s="4" t="str">
        <f>IF(CF235="○",COUNTIF($AP$17:CF235,"○"),"")</f>
        <v/>
      </c>
      <c r="BF235" s="4" t="str">
        <f>IF(CK235="○",COUNTIF($AU$17:CK235,"○"),"")</f>
        <v/>
      </c>
      <c r="BG235" s="77"/>
      <c r="BH235" s="77"/>
      <c r="BI235" s="4" t="str">
        <f t="shared" si="62"/>
        <v/>
      </c>
      <c r="BJ235" s="4" t="str">
        <f t="shared" si="62"/>
        <v/>
      </c>
      <c r="BK235" s="4" t="str">
        <f t="shared" si="62"/>
        <v/>
      </c>
      <c r="BL235" s="4" t="str">
        <f t="shared" si="62"/>
        <v/>
      </c>
      <c r="BM235" s="4" t="str">
        <f>IF(CL235="○",COUNTIF($AN$17:CL235,"○"),"")</f>
        <v/>
      </c>
      <c r="BN235" s="4" t="str">
        <f>IF(CM235="○",COUNTIF($AO$17:CM235,"○"),"")</f>
        <v/>
      </c>
      <c r="BO235" s="4" t="str">
        <f>IF(CN235="○",COUNTIF($AP$17:CN235,"○"),"")</f>
        <v/>
      </c>
      <c r="BP235" s="4" t="str">
        <f>IF(DI235="○",COUNTIF($AU$17:DI235,"○"),"")</f>
        <v/>
      </c>
      <c r="BQ235" s="77"/>
      <c r="BR235" s="77"/>
      <c r="BS235" s="10"/>
      <c r="BT235" s="10"/>
      <c r="BU235" s="10"/>
      <c r="BV235" s="10"/>
      <c r="BW235" s="10"/>
      <c r="BX235" s="10"/>
      <c r="BY235" s="26"/>
      <c r="BZ235" s="4"/>
      <c r="CA235" s="4"/>
      <c r="CB235" s="10"/>
      <c r="CC235" s="10"/>
      <c r="CD235" s="10"/>
      <c r="CE235" s="10"/>
      <c r="CF235" s="10"/>
    </row>
    <row r="236" spans="1:84" ht="21.95" customHeight="1" thickTop="1" thickBot="1" x14ac:dyDescent="0.2">
      <c r="A236" s="4"/>
      <c r="B236" s="4"/>
      <c r="C236" s="4"/>
      <c r="D236" s="4"/>
      <c r="E236" s="45"/>
      <c r="F236" s="45"/>
      <c r="G236" s="45"/>
      <c r="H236" s="45"/>
      <c r="I236" s="77"/>
      <c r="J236" s="77"/>
      <c r="K236" s="4"/>
      <c r="L236" s="4"/>
      <c r="M236" s="4"/>
      <c r="N236" s="4"/>
      <c r="O236" s="46"/>
      <c r="P236" s="46"/>
      <c r="Q236" s="46"/>
      <c r="R236" s="46"/>
      <c r="S236" s="77"/>
      <c r="T236" s="77"/>
      <c r="U236" s="10"/>
      <c r="V236" s="105">
        <f t="shared" si="55"/>
        <v>20</v>
      </c>
      <c r="W236" s="120" t="str">
        <f>IF('申込一覧表（女子）'!$B$36=0,"",('申込一覧表（女子）'!$B$36))</f>
        <v/>
      </c>
      <c r="X236" s="106" t="str">
        <f t="shared" si="56"/>
        <v/>
      </c>
      <c r="Y236" s="107" t="str">
        <f t="shared" si="57"/>
        <v/>
      </c>
      <c r="Z236" s="107" t="str">
        <f t="shared" si="58"/>
        <v/>
      </c>
      <c r="AA236" s="108">
        <f t="shared" si="54"/>
        <v>0</v>
      </c>
      <c r="AB236" s="164" t="str">
        <f t="shared" si="59"/>
        <v/>
      </c>
      <c r="AC236" s="109" t="str">
        <f t="shared" si="60"/>
        <v/>
      </c>
      <c r="AD236" s="53"/>
      <c r="AE236" s="53"/>
      <c r="AF236" s="53"/>
      <c r="AG236" s="53"/>
      <c r="AH236" s="53"/>
      <c r="AI236" s="53"/>
      <c r="AJ236" s="166"/>
      <c r="AK236" s="53"/>
      <c r="AL236" s="166"/>
      <c r="AM236" s="53"/>
      <c r="AN236" s="8"/>
      <c r="AO236" s="8"/>
      <c r="AP236" s="8"/>
      <c r="AQ236" s="8"/>
      <c r="AR236" s="8"/>
      <c r="AS236" s="8"/>
      <c r="AT236" s="8"/>
      <c r="AU236" s="8"/>
      <c r="AV236" s="10"/>
      <c r="AW236" s="10"/>
      <c r="AX236" s="10"/>
      <c r="AY236" s="4" t="str">
        <f t="shared" si="61"/>
        <v/>
      </c>
      <c r="AZ236" s="4" t="str">
        <f t="shared" si="61"/>
        <v/>
      </c>
      <c r="BA236" s="4" t="str">
        <f t="shared" si="61"/>
        <v/>
      </c>
      <c r="BB236" s="4" t="str">
        <f t="shared" si="61"/>
        <v/>
      </c>
      <c r="BC236" s="4" t="str">
        <f>IF(CD236="○",COUNTIF($AN$17:CD236,"○"),"")</f>
        <v/>
      </c>
      <c r="BD236" s="4" t="str">
        <f>IF(CE236="○",COUNTIF($AO$17:CE236,"○"),"")</f>
        <v/>
      </c>
      <c r="BE236" s="4" t="str">
        <f>IF(CF236="○",COUNTIF($AP$17:CF236,"○"),"")</f>
        <v/>
      </c>
      <c r="BF236" s="4" t="str">
        <f>IF(CK236="○",COUNTIF($AU$17:CK236,"○"),"")</f>
        <v/>
      </c>
      <c r="BG236" s="77"/>
      <c r="BH236" s="77"/>
      <c r="BI236" s="4" t="str">
        <f t="shared" si="62"/>
        <v/>
      </c>
      <c r="BJ236" s="4" t="str">
        <f t="shared" si="62"/>
        <v/>
      </c>
      <c r="BK236" s="4" t="str">
        <f t="shared" si="62"/>
        <v/>
      </c>
      <c r="BL236" s="4" t="str">
        <f t="shared" si="62"/>
        <v/>
      </c>
      <c r="BM236" s="4" t="str">
        <f>IF(CL236="○",COUNTIF($AN$17:CL236,"○"),"")</f>
        <v/>
      </c>
      <c r="BN236" s="4" t="str">
        <f>IF(CM236="○",COUNTIF($AO$17:CM236,"○"),"")</f>
        <v/>
      </c>
      <c r="BO236" s="4" t="str">
        <f>IF(CN236="○",COUNTIF($AP$17:CN236,"○"),"")</f>
        <v/>
      </c>
      <c r="BP236" s="4" t="str">
        <f>IF(DI236="○",COUNTIF($AU$17:DI236,"○"),"")</f>
        <v/>
      </c>
      <c r="BQ236" s="77"/>
      <c r="BR236" s="77"/>
      <c r="BS236" s="10"/>
      <c r="BT236" s="10"/>
      <c r="BU236" s="10"/>
      <c r="BV236" s="10"/>
      <c r="BW236" s="10"/>
      <c r="BX236" s="10"/>
      <c r="BY236" s="26"/>
      <c r="BZ236" s="4"/>
      <c r="CA236" s="4"/>
      <c r="CB236" s="10"/>
      <c r="CC236" s="10"/>
      <c r="CD236" s="10"/>
      <c r="CE236" s="10"/>
      <c r="CF236" s="10"/>
    </row>
    <row r="237" spans="1:84" ht="21.95" customHeight="1" thickTop="1" thickBot="1" x14ac:dyDescent="0.2">
      <c r="A237" s="4"/>
      <c r="B237" s="4"/>
      <c r="C237" s="4"/>
      <c r="D237" s="4"/>
      <c r="E237" s="45"/>
      <c r="F237" s="45"/>
      <c r="G237" s="45"/>
      <c r="H237" s="45"/>
      <c r="I237" s="77"/>
      <c r="J237" s="77"/>
      <c r="K237" s="4"/>
      <c r="L237" s="4"/>
      <c r="M237" s="4"/>
      <c r="N237" s="4"/>
      <c r="O237" s="46"/>
      <c r="P237" s="46"/>
      <c r="Q237" s="46"/>
      <c r="R237" s="46"/>
      <c r="S237" s="77"/>
      <c r="T237" s="77"/>
      <c r="U237" s="10"/>
      <c r="V237" s="105">
        <f t="shared" si="55"/>
        <v>21</v>
      </c>
      <c r="W237" s="120" t="str">
        <f>IF('申込一覧表（女子）'!$B$37=0,"",('申込一覧表（女子）'!$B$37))</f>
        <v/>
      </c>
      <c r="X237" s="106" t="str">
        <f t="shared" si="56"/>
        <v/>
      </c>
      <c r="Y237" s="107" t="str">
        <f t="shared" si="57"/>
        <v/>
      </c>
      <c r="Z237" s="107" t="str">
        <f t="shared" si="58"/>
        <v/>
      </c>
      <c r="AA237" s="108">
        <f t="shared" si="54"/>
        <v>0</v>
      </c>
      <c r="AB237" s="164" t="str">
        <f t="shared" si="59"/>
        <v/>
      </c>
      <c r="AC237" s="109" t="str">
        <f t="shared" si="60"/>
        <v/>
      </c>
      <c r="AD237" s="53"/>
      <c r="AE237" s="53"/>
      <c r="AF237" s="53"/>
      <c r="AG237" s="53"/>
      <c r="AH237" s="53"/>
      <c r="AI237" s="53"/>
      <c r="AJ237" s="166"/>
      <c r="AK237" s="53"/>
      <c r="AL237" s="166"/>
      <c r="AM237" s="53"/>
      <c r="AN237" s="8"/>
      <c r="AO237" s="8"/>
      <c r="AP237" s="8"/>
      <c r="AQ237" s="8"/>
      <c r="AR237" s="8"/>
      <c r="AS237" s="8"/>
      <c r="AT237" s="8"/>
      <c r="AU237" s="8"/>
      <c r="AV237" s="10"/>
      <c r="AW237" s="10"/>
      <c r="AX237" s="10"/>
      <c r="AY237" s="4" t="str">
        <f t="shared" si="61"/>
        <v/>
      </c>
      <c r="AZ237" s="4" t="str">
        <f t="shared" si="61"/>
        <v/>
      </c>
      <c r="BA237" s="4" t="str">
        <f t="shared" si="61"/>
        <v/>
      </c>
      <c r="BB237" s="4" t="str">
        <f t="shared" si="61"/>
        <v/>
      </c>
      <c r="BC237" s="4" t="str">
        <f>IF(CD237="○",COUNTIF($AN$17:CD237,"○"),"")</f>
        <v/>
      </c>
      <c r="BD237" s="4" t="str">
        <f>IF(CE237="○",COUNTIF($AO$17:CE237,"○"),"")</f>
        <v/>
      </c>
      <c r="BE237" s="4" t="str">
        <f>IF(CF237="○",COUNTIF($AP$17:CF237,"○"),"")</f>
        <v/>
      </c>
      <c r="BF237" s="4" t="str">
        <f>IF(CK237="○",COUNTIF($AU$17:CK237,"○"),"")</f>
        <v/>
      </c>
      <c r="BG237" s="77"/>
      <c r="BH237" s="77"/>
      <c r="BI237" s="4" t="str">
        <f t="shared" si="62"/>
        <v/>
      </c>
      <c r="BJ237" s="4" t="str">
        <f t="shared" si="62"/>
        <v/>
      </c>
      <c r="BK237" s="4" t="str">
        <f t="shared" si="62"/>
        <v/>
      </c>
      <c r="BL237" s="4" t="str">
        <f t="shared" si="62"/>
        <v/>
      </c>
      <c r="BM237" s="4" t="str">
        <f>IF(CL237="○",COUNTIF($AN$17:CL237,"○"),"")</f>
        <v/>
      </c>
      <c r="BN237" s="4" t="str">
        <f>IF(CM237="○",COUNTIF($AO$17:CM237,"○"),"")</f>
        <v/>
      </c>
      <c r="BO237" s="4" t="str">
        <f>IF(CN237="○",COUNTIF($AP$17:CN237,"○"),"")</f>
        <v/>
      </c>
      <c r="BP237" s="4" t="str">
        <f>IF(DI237="○",COUNTIF($AU$17:DI237,"○"),"")</f>
        <v/>
      </c>
      <c r="BQ237" s="77"/>
      <c r="BR237" s="77"/>
      <c r="BS237" s="4"/>
      <c r="BT237" s="10"/>
      <c r="BU237" s="10"/>
      <c r="BV237" s="10"/>
      <c r="BW237" s="10"/>
      <c r="BX237" s="10"/>
      <c r="BY237" s="18"/>
      <c r="BZ237" s="10"/>
      <c r="CA237" s="10"/>
      <c r="CB237" s="10"/>
      <c r="CC237" s="10"/>
      <c r="CD237" s="10"/>
      <c r="CE237" s="10"/>
      <c r="CF237" s="10"/>
    </row>
    <row r="238" spans="1:84" ht="21.95" customHeight="1" thickTop="1" thickBot="1" x14ac:dyDescent="0.2">
      <c r="A238" s="4"/>
      <c r="B238" s="4"/>
      <c r="C238" s="4"/>
      <c r="D238" s="4"/>
      <c r="E238" s="45"/>
      <c r="F238" s="45"/>
      <c r="G238" s="45"/>
      <c r="H238" s="45"/>
      <c r="I238" s="77"/>
      <c r="J238" s="77"/>
      <c r="K238" s="4"/>
      <c r="L238" s="4"/>
      <c r="M238" s="4"/>
      <c r="N238" s="4"/>
      <c r="O238" s="46"/>
      <c r="P238" s="46"/>
      <c r="Q238" s="46"/>
      <c r="R238" s="46"/>
      <c r="S238" s="77"/>
      <c r="T238" s="77"/>
      <c r="U238" s="10"/>
      <c r="V238" s="105">
        <f t="shared" si="55"/>
        <v>22</v>
      </c>
      <c r="W238" s="120" t="str">
        <f>IF('申込一覧表（女子）'!$B$38=0,"",('申込一覧表（女子）'!$B$38))</f>
        <v/>
      </c>
      <c r="X238" s="106" t="str">
        <f t="shared" si="56"/>
        <v/>
      </c>
      <c r="Y238" s="107" t="str">
        <f t="shared" si="57"/>
        <v/>
      </c>
      <c r="Z238" s="107" t="str">
        <f t="shared" si="58"/>
        <v/>
      </c>
      <c r="AA238" s="108">
        <f t="shared" si="54"/>
        <v>0</v>
      </c>
      <c r="AB238" s="164" t="str">
        <f t="shared" si="59"/>
        <v/>
      </c>
      <c r="AC238" s="109" t="str">
        <f t="shared" si="60"/>
        <v/>
      </c>
      <c r="AD238" s="53"/>
      <c r="AE238" s="53"/>
      <c r="AF238" s="53"/>
      <c r="AG238" s="53"/>
      <c r="AH238" s="53"/>
      <c r="AI238" s="53"/>
      <c r="AJ238" s="166"/>
      <c r="AK238" s="53"/>
      <c r="AL238" s="166"/>
      <c r="AM238" s="53"/>
      <c r="AN238" s="8"/>
      <c r="AO238" s="8"/>
      <c r="AP238" s="8"/>
      <c r="AQ238" s="8"/>
      <c r="AR238" s="8"/>
      <c r="AS238" s="8"/>
      <c r="AT238" s="8"/>
      <c r="AU238" s="8"/>
      <c r="AV238" s="10"/>
      <c r="AW238" s="10"/>
      <c r="AX238" s="10"/>
      <c r="AY238" s="4" t="str">
        <f t="shared" si="61"/>
        <v/>
      </c>
      <c r="AZ238" s="4" t="str">
        <f t="shared" si="61"/>
        <v/>
      </c>
      <c r="BA238" s="4" t="str">
        <f t="shared" si="61"/>
        <v/>
      </c>
      <c r="BB238" s="4" t="str">
        <f t="shared" si="61"/>
        <v/>
      </c>
      <c r="BC238" s="4" t="str">
        <f>IF(CD238="○",COUNTIF($AN$17:CD238,"○"),"")</f>
        <v/>
      </c>
      <c r="BD238" s="4" t="str">
        <f>IF(CE238="○",COUNTIF($AO$17:CE238,"○"),"")</f>
        <v/>
      </c>
      <c r="BE238" s="4" t="str">
        <f>IF(CF238="○",COUNTIF($AP$17:CF238,"○"),"")</f>
        <v/>
      </c>
      <c r="BF238" s="4" t="str">
        <f>IF(CK238="○",COUNTIF($AU$17:CK238,"○"),"")</f>
        <v/>
      </c>
      <c r="BG238" s="77"/>
      <c r="BH238" s="77"/>
      <c r="BI238" s="4" t="str">
        <f t="shared" si="62"/>
        <v/>
      </c>
      <c r="BJ238" s="4" t="str">
        <f t="shared" si="62"/>
        <v/>
      </c>
      <c r="BK238" s="4" t="str">
        <f t="shared" si="62"/>
        <v/>
      </c>
      <c r="BL238" s="4" t="str">
        <f t="shared" si="62"/>
        <v/>
      </c>
      <c r="BM238" s="4" t="str">
        <f>IF(CL238="○",COUNTIF($AN$17:CL238,"○"),"")</f>
        <v/>
      </c>
      <c r="BN238" s="4" t="str">
        <f>IF(CM238="○",COUNTIF($AO$17:CM238,"○"),"")</f>
        <v/>
      </c>
      <c r="BO238" s="4" t="str">
        <f>IF(CN238="○",COUNTIF($AP$17:CN238,"○"),"")</f>
        <v/>
      </c>
      <c r="BP238" s="4" t="str">
        <f>IF(DI238="○",COUNTIF($AU$17:DI238,"○"),"")</f>
        <v/>
      </c>
      <c r="BQ238" s="77"/>
      <c r="BR238" s="77"/>
      <c r="BS238" s="4"/>
      <c r="BT238" s="10"/>
      <c r="BU238" s="10"/>
      <c r="BV238" s="10"/>
      <c r="BW238" s="10"/>
      <c r="BX238" s="10"/>
      <c r="BY238" s="18"/>
      <c r="BZ238" s="10"/>
      <c r="CA238" s="10"/>
      <c r="CB238" s="10"/>
      <c r="CC238" s="10"/>
      <c r="CD238" s="10"/>
      <c r="CE238" s="10"/>
      <c r="CF238" s="10"/>
    </row>
    <row r="239" spans="1:84" ht="21.95" customHeight="1" thickTop="1" thickBot="1" x14ac:dyDescent="0.2">
      <c r="A239" s="4"/>
      <c r="B239" s="4"/>
      <c r="C239" s="4"/>
      <c r="D239" s="4"/>
      <c r="E239" s="45"/>
      <c r="F239" s="45"/>
      <c r="G239" s="45"/>
      <c r="H239" s="45"/>
      <c r="I239" s="77"/>
      <c r="J239" s="77"/>
      <c r="K239" s="4"/>
      <c r="L239" s="4"/>
      <c r="M239" s="4"/>
      <c r="N239" s="4"/>
      <c r="O239" s="46"/>
      <c r="P239" s="46"/>
      <c r="Q239" s="46"/>
      <c r="R239" s="46"/>
      <c r="S239" s="77"/>
      <c r="T239" s="77"/>
      <c r="U239" s="10"/>
      <c r="V239" s="105">
        <f t="shared" si="55"/>
        <v>23</v>
      </c>
      <c r="W239" s="120" t="str">
        <f>IF('申込一覧表（女子）'!$B$39=0,"",('申込一覧表（女子）'!$B$39))</f>
        <v/>
      </c>
      <c r="X239" s="106" t="str">
        <f t="shared" si="56"/>
        <v/>
      </c>
      <c r="Y239" s="107" t="str">
        <f t="shared" si="57"/>
        <v/>
      </c>
      <c r="Z239" s="107" t="str">
        <f t="shared" si="58"/>
        <v/>
      </c>
      <c r="AA239" s="108">
        <f t="shared" si="54"/>
        <v>0</v>
      </c>
      <c r="AB239" s="164" t="str">
        <f t="shared" si="59"/>
        <v/>
      </c>
      <c r="AC239" s="109" t="str">
        <f t="shared" si="60"/>
        <v/>
      </c>
      <c r="AD239" s="53"/>
      <c r="AE239" s="53"/>
      <c r="AF239" s="53"/>
      <c r="AG239" s="53"/>
      <c r="AH239" s="53"/>
      <c r="AI239" s="53"/>
      <c r="AJ239" s="166"/>
      <c r="AK239" s="53"/>
      <c r="AL239" s="166"/>
      <c r="AM239" s="53"/>
      <c r="AN239" s="8"/>
      <c r="AO239" s="8"/>
      <c r="AP239" s="8"/>
      <c r="AQ239" s="8"/>
      <c r="AR239" s="8"/>
      <c r="AS239" s="8"/>
      <c r="AT239" s="8"/>
      <c r="AU239" s="8"/>
      <c r="AV239" s="10"/>
      <c r="AW239" s="10"/>
      <c r="AX239" s="10"/>
      <c r="AY239" s="4" t="str">
        <f t="shared" si="61"/>
        <v/>
      </c>
      <c r="AZ239" s="4" t="str">
        <f t="shared" si="61"/>
        <v/>
      </c>
      <c r="BA239" s="4" t="str">
        <f t="shared" si="61"/>
        <v/>
      </c>
      <c r="BB239" s="4" t="str">
        <f t="shared" si="61"/>
        <v/>
      </c>
      <c r="BC239" s="4" t="str">
        <f>IF(CD239="○",COUNTIF($AN$17:CD239,"○"),"")</f>
        <v/>
      </c>
      <c r="BD239" s="4" t="str">
        <f>IF(CE239="○",COUNTIF($AO$17:CE239,"○"),"")</f>
        <v/>
      </c>
      <c r="BE239" s="4" t="str">
        <f>IF(CF239="○",COUNTIF($AP$17:CF239,"○"),"")</f>
        <v/>
      </c>
      <c r="BF239" s="4" t="str">
        <f>IF(CK239="○",COUNTIF($AU$17:CK239,"○"),"")</f>
        <v/>
      </c>
      <c r="BG239" s="77"/>
      <c r="BH239" s="77"/>
      <c r="BI239" s="4" t="str">
        <f t="shared" si="62"/>
        <v/>
      </c>
      <c r="BJ239" s="4" t="str">
        <f t="shared" si="62"/>
        <v/>
      </c>
      <c r="BK239" s="4" t="str">
        <f t="shared" si="62"/>
        <v/>
      </c>
      <c r="BL239" s="4" t="str">
        <f t="shared" si="62"/>
        <v/>
      </c>
      <c r="BM239" s="4" t="str">
        <f>IF(CL239="○",COUNTIF($AN$17:CL239,"○"),"")</f>
        <v/>
      </c>
      <c r="BN239" s="4" t="str">
        <f>IF(CM239="○",COUNTIF($AO$17:CM239,"○"),"")</f>
        <v/>
      </c>
      <c r="BO239" s="4" t="str">
        <f>IF(CN239="○",COUNTIF($AP$17:CN239,"○"),"")</f>
        <v/>
      </c>
      <c r="BP239" s="4" t="str">
        <f>IF(DI239="○",COUNTIF($AU$17:DI239,"○"),"")</f>
        <v/>
      </c>
      <c r="BQ239" s="77"/>
      <c r="BR239" s="77"/>
      <c r="BS239" s="4"/>
      <c r="BT239" s="10"/>
      <c r="BU239" s="10"/>
      <c r="BV239" s="10"/>
      <c r="BW239" s="10"/>
      <c r="BX239" s="10"/>
      <c r="BY239" s="18"/>
      <c r="BZ239" s="10"/>
      <c r="CA239" s="10"/>
      <c r="CB239" s="10"/>
      <c r="CC239" s="10"/>
      <c r="CD239" s="10"/>
      <c r="CE239" s="10"/>
      <c r="CF239" s="10"/>
    </row>
    <row r="240" spans="1:84" ht="21.95" customHeight="1" thickTop="1" thickBot="1" x14ac:dyDescent="0.2">
      <c r="A240" s="4"/>
      <c r="B240" s="4"/>
      <c r="C240" s="4"/>
      <c r="D240" s="4"/>
      <c r="E240" s="45"/>
      <c r="F240" s="45"/>
      <c r="G240" s="45"/>
      <c r="H240" s="45"/>
      <c r="I240" s="77"/>
      <c r="J240" s="77"/>
      <c r="K240" s="4"/>
      <c r="L240" s="4"/>
      <c r="M240" s="4"/>
      <c r="N240" s="4"/>
      <c r="O240" s="46"/>
      <c r="P240" s="46"/>
      <c r="Q240" s="46"/>
      <c r="R240" s="46"/>
      <c r="S240" s="77"/>
      <c r="T240" s="77"/>
      <c r="U240" s="10"/>
      <c r="V240" s="105">
        <f t="shared" si="55"/>
        <v>24</v>
      </c>
      <c r="W240" s="120" t="str">
        <f>IF('申込一覧表（女子）'!$B$40=0,"",('申込一覧表（女子）'!$B$40))</f>
        <v/>
      </c>
      <c r="X240" s="106" t="str">
        <f t="shared" si="56"/>
        <v/>
      </c>
      <c r="Y240" s="107" t="str">
        <f t="shared" si="57"/>
        <v/>
      </c>
      <c r="Z240" s="107" t="str">
        <f t="shared" si="58"/>
        <v/>
      </c>
      <c r="AA240" s="108">
        <f t="shared" si="54"/>
        <v>0</v>
      </c>
      <c r="AB240" s="164" t="str">
        <f t="shared" si="59"/>
        <v/>
      </c>
      <c r="AC240" s="109" t="str">
        <f t="shared" si="60"/>
        <v/>
      </c>
      <c r="AD240" s="53"/>
      <c r="AE240" s="53"/>
      <c r="AF240" s="53"/>
      <c r="AG240" s="53"/>
      <c r="AH240" s="53"/>
      <c r="AI240" s="53"/>
      <c r="AJ240" s="166"/>
      <c r="AK240" s="53"/>
      <c r="AL240" s="166"/>
      <c r="AM240" s="53"/>
      <c r="AN240" s="8"/>
      <c r="AO240" s="8"/>
      <c r="AP240" s="8"/>
      <c r="AQ240" s="8"/>
      <c r="AR240" s="8"/>
      <c r="AS240" s="8"/>
      <c r="AT240" s="8"/>
      <c r="AU240" s="8"/>
      <c r="AV240" s="10"/>
      <c r="AW240" s="10"/>
      <c r="AX240" s="10"/>
      <c r="AY240" s="4" t="str">
        <f t="shared" si="61"/>
        <v/>
      </c>
      <c r="AZ240" s="4" t="str">
        <f t="shared" si="61"/>
        <v/>
      </c>
      <c r="BA240" s="4" t="str">
        <f t="shared" si="61"/>
        <v/>
      </c>
      <c r="BB240" s="4" t="str">
        <f t="shared" si="61"/>
        <v/>
      </c>
      <c r="BC240" s="4" t="str">
        <f>IF(CD240="○",COUNTIF($AN$17:CD240,"○"),"")</f>
        <v/>
      </c>
      <c r="BD240" s="4" t="str">
        <f>IF(CE240="○",COUNTIF($AO$17:CE240,"○"),"")</f>
        <v/>
      </c>
      <c r="BE240" s="4" t="str">
        <f>IF(CF240="○",COUNTIF($AP$17:CF240,"○"),"")</f>
        <v/>
      </c>
      <c r="BF240" s="4" t="str">
        <f>IF(CK240="○",COUNTIF($AU$17:CK240,"○"),"")</f>
        <v/>
      </c>
      <c r="BG240" s="77"/>
      <c r="BH240" s="77"/>
      <c r="BI240" s="4" t="str">
        <f t="shared" si="62"/>
        <v/>
      </c>
      <c r="BJ240" s="4" t="str">
        <f t="shared" si="62"/>
        <v/>
      </c>
      <c r="BK240" s="4" t="str">
        <f t="shared" si="62"/>
        <v/>
      </c>
      <c r="BL240" s="4" t="str">
        <f t="shared" si="62"/>
        <v/>
      </c>
      <c r="BM240" s="4" t="str">
        <f>IF(CL240="○",COUNTIF($AN$17:CL240,"○"),"")</f>
        <v/>
      </c>
      <c r="BN240" s="4" t="str">
        <f>IF(CM240="○",COUNTIF($AO$17:CM240,"○"),"")</f>
        <v/>
      </c>
      <c r="BO240" s="4" t="str">
        <f>IF(CN240="○",COUNTIF($AP$17:CN240,"○"),"")</f>
        <v/>
      </c>
      <c r="BP240" s="4" t="str">
        <f>IF(DI240="○",COUNTIF($AU$17:DI240,"○"),"")</f>
        <v/>
      </c>
      <c r="BQ240" s="77"/>
      <c r="BR240" s="77"/>
      <c r="BS240" s="4"/>
      <c r="BT240" s="10"/>
      <c r="BU240" s="10"/>
      <c r="BV240" s="10"/>
      <c r="BW240" s="10"/>
      <c r="BX240" s="10"/>
      <c r="BY240" s="37"/>
      <c r="BZ240" s="10"/>
      <c r="CA240" s="10"/>
      <c r="CB240" s="10"/>
      <c r="CC240" s="10"/>
      <c r="CD240" s="10"/>
      <c r="CE240" s="10"/>
      <c r="CF240" s="10"/>
    </row>
    <row r="241" spans="1:84" ht="21.95" customHeight="1" thickTop="1" thickBot="1" x14ac:dyDescent="0.2">
      <c r="A241" s="4"/>
      <c r="B241" s="4"/>
      <c r="C241" s="4"/>
      <c r="D241" s="4"/>
      <c r="E241" s="45"/>
      <c r="F241" s="45"/>
      <c r="G241" s="45"/>
      <c r="H241" s="45"/>
      <c r="I241" s="77"/>
      <c r="J241" s="77"/>
      <c r="K241" s="4"/>
      <c r="L241" s="4"/>
      <c r="M241" s="4"/>
      <c r="N241" s="4"/>
      <c r="O241" s="46"/>
      <c r="P241" s="46"/>
      <c r="Q241" s="46"/>
      <c r="R241" s="46"/>
      <c r="S241" s="77"/>
      <c r="T241" s="77"/>
      <c r="U241" s="10"/>
      <c r="V241" s="105">
        <f t="shared" si="55"/>
        <v>25</v>
      </c>
      <c r="W241" s="120" t="str">
        <f>IF('申込一覧表（女子）'!$B$41=0,"",('申込一覧表（女子）'!$B$41))</f>
        <v/>
      </c>
      <c r="X241" s="106" t="str">
        <f t="shared" si="56"/>
        <v/>
      </c>
      <c r="Y241" s="107" t="str">
        <f t="shared" si="57"/>
        <v/>
      </c>
      <c r="Z241" s="107" t="str">
        <f t="shared" si="58"/>
        <v/>
      </c>
      <c r="AA241" s="108">
        <f t="shared" si="54"/>
        <v>0</v>
      </c>
      <c r="AB241" s="164" t="str">
        <f t="shared" si="59"/>
        <v/>
      </c>
      <c r="AC241" s="109" t="str">
        <f t="shared" si="60"/>
        <v/>
      </c>
      <c r="AD241" s="53"/>
      <c r="AE241" s="53"/>
      <c r="AF241" s="53"/>
      <c r="AG241" s="53"/>
      <c r="AH241" s="53"/>
      <c r="AI241" s="53"/>
      <c r="AJ241" s="166"/>
      <c r="AK241" s="53"/>
      <c r="AL241" s="166"/>
      <c r="AM241" s="53"/>
      <c r="AN241" s="8"/>
      <c r="AO241" s="8"/>
      <c r="AP241" s="8"/>
      <c r="AQ241" s="8"/>
      <c r="AR241" s="8"/>
      <c r="AS241" s="8"/>
      <c r="AT241" s="8"/>
      <c r="AU241" s="8"/>
      <c r="AV241" s="10"/>
      <c r="AW241" s="10"/>
      <c r="AX241" s="10"/>
      <c r="AY241" s="4" t="str">
        <f t="shared" si="61"/>
        <v/>
      </c>
      <c r="AZ241" s="4" t="str">
        <f t="shared" si="61"/>
        <v/>
      </c>
      <c r="BA241" s="4" t="str">
        <f t="shared" si="61"/>
        <v/>
      </c>
      <c r="BB241" s="4" t="str">
        <f t="shared" si="61"/>
        <v/>
      </c>
      <c r="BC241" s="4" t="str">
        <f>IF(CD241="○",COUNTIF($AN$17:CD241,"○"),"")</f>
        <v/>
      </c>
      <c r="BD241" s="4" t="str">
        <f>IF(CE241="○",COUNTIF($AO$17:CE241,"○"),"")</f>
        <v/>
      </c>
      <c r="BE241" s="4" t="str">
        <f>IF(CF241="○",COUNTIF($AP$17:CF241,"○"),"")</f>
        <v/>
      </c>
      <c r="BF241" s="4" t="str">
        <f>IF(CK241="○",COUNTIF($AU$17:CK241,"○"),"")</f>
        <v/>
      </c>
      <c r="BG241" s="77"/>
      <c r="BH241" s="77"/>
      <c r="BI241" s="4" t="str">
        <f t="shared" si="62"/>
        <v/>
      </c>
      <c r="BJ241" s="4" t="str">
        <f t="shared" si="62"/>
        <v/>
      </c>
      <c r="BK241" s="4" t="str">
        <f t="shared" si="62"/>
        <v/>
      </c>
      <c r="BL241" s="4" t="str">
        <f t="shared" si="62"/>
        <v/>
      </c>
      <c r="BM241" s="4" t="str">
        <f>IF(CL241="○",COUNTIF($AN$17:CL241,"○"),"")</f>
        <v/>
      </c>
      <c r="BN241" s="4" t="str">
        <f>IF(CM241="○",COUNTIF($AO$17:CM241,"○"),"")</f>
        <v/>
      </c>
      <c r="BO241" s="4" t="str">
        <f>IF(CN241="○",COUNTIF($AP$17:CN241,"○"),"")</f>
        <v/>
      </c>
      <c r="BP241" s="4" t="str">
        <f>IF(DI241="○",COUNTIF($AU$17:DI241,"○"),"")</f>
        <v/>
      </c>
      <c r="BQ241" s="77"/>
      <c r="BR241" s="77"/>
      <c r="BS241" s="4"/>
      <c r="BT241" s="10"/>
      <c r="BU241" s="10"/>
      <c r="BV241" s="10"/>
      <c r="BW241" s="10"/>
      <c r="BX241" s="10"/>
      <c r="BY241" s="18"/>
      <c r="BZ241" s="10"/>
      <c r="CA241" s="10"/>
      <c r="CB241" s="10"/>
      <c r="CC241" s="10"/>
      <c r="CD241" s="10"/>
      <c r="CE241" s="10"/>
      <c r="CF241" s="10"/>
    </row>
    <row r="242" spans="1:84" ht="21.95" customHeight="1" thickTop="1" thickBot="1" x14ac:dyDescent="0.2">
      <c r="A242" s="4"/>
      <c r="B242" s="4"/>
      <c r="C242" s="4"/>
      <c r="D242" s="4"/>
      <c r="E242" s="45"/>
      <c r="F242" s="45"/>
      <c r="G242" s="45"/>
      <c r="H242" s="45"/>
      <c r="I242" s="77"/>
      <c r="J242" s="77"/>
      <c r="K242" s="4"/>
      <c r="L242" s="4"/>
      <c r="M242" s="4"/>
      <c r="N242" s="4"/>
      <c r="O242" s="46"/>
      <c r="P242" s="46"/>
      <c r="Q242" s="46"/>
      <c r="R242" s="46"/>
      <c r="S242" s="77"/>
      <c r="T242" s="77"/>
      <c r="U242" s="10"/>
      <c r="V242" s="105">
        <f t="shared" si="55"/>
        <v>26</v>
      </c>
      <c r="W242" s="120" t="str">
        <f>IF('申込一覧表（女子）'!$B$42=0,"",('申込一覧表（女子）'!$B$42))</f>
        <v/>
      </c>
      <c r="X242" s="106" t="str">
        <f t="shared" si="56"/>
        <v/>
      </c>
      <c r="Y242" s="107" t="str">
        <f t="shared" si="57"/>
        <v/>
      </c>
      <c r="Z242" s="107" t="str">
        <f t="shared" si="58"/>
        <v/>
      </c>
      <c r="AA242" s="108">
        <f t="shared" si="54"/>
        <v>0</v>
      </c>
      <c r="AB242" s="164" t="str">
        <f t="shared" si="59"/>
        <v/>
      </c>
      <c r="AC242" s="109" t="str">
        <f t="shared" si="60"/>
        <v/>
      </c>
      <c r="AD242" s="53"/>
      <c r="AE242" s="53"/>
      <c r="AF242" s="53"/>
      <c r="AG242" s="53"/>
      <c r="AH242" s="53"/>
      <c r="AI242" s="53"/>
      <c r="AJ242" s="166"/>
      <c r="AK242" s="53"/>
      <c r="AL242" s="166"/>
      <c r="AM242" s="53"/>
      <c r="AN242" s="8"/>
      <c r="AO242" s="8"/>
      <c r="AP242" s="8"/>
      <c r="AQ242" s="8"/>
      <c r="AR242" s="8"/>
      <c r="AS242" s="8"/>
      <c r="AT242" s="8"/>
      <c r="AU242" s="8"/>
      <c r="AV242" s="10"/>
      <c r="AW242" s="10"/>
      <c r="AX242" s="10"/>
      <c r="AY242" s="4" t="str">
        <f t="shared" si="61"/>
        <v/>
      </c>
      <c r="AZ242" s="4" t="str">
        <f t="shared" si="61"/>
        <v/>
      </c>
      <c r="BA242" s="4" t="str">
        <f t="shared" si="61"/>
        <v/>
      </c>
      <c r="BB242" s="4" t="str">
        <f t="shared" si="61"/>
        <v/>
      </c>
      <c r="BC242" s="4" t="str">
        <f>IF(CD242="○",COUNTIF($AN$17:CD242,"○"),"")</f>
        <v/>
      </c>
      <c r="BD242" s="4" t="str">
        <f>IF(CE242="○",COUNTIF($AO$17:CE242,"○"),"")</f>
        <v/>
      </c>
      <c r="BE242" s="4" t="str">
        <f>IF(CF242="○",COUNTIF($AP$17:CF242,"○"),"")</f>
        <v/>
      </c>
      <c r="BF242" s="4" t="str">
        <f>IF(CK242="○",COUNTIF($AU$17:CK242,"○"),"")</f>
        <v/>
      </c>
      <c r="BG242" s="77"/>
      <c r="BH242" s="77"/>
      <c r="BI242" s="4" t="str">
        <f t="shared" si="62"/>
        <v/>
      </c>
      <c r="BJ242" s="4" t="str">
        <f t="shared" si="62"/>
        <v/>
      </c>
      <c r="BK242" s="4" t="str">
        <f t="shared" si="62"/>
        <v/>
      </c>
      <c r="BL242" s="4" t="str">
        <f t="shared" si="62"/>
        <v/>
      </c>
      <c r="BM242" s="4" t="str">
        <f>IF(CL242="○",COUNTIF($AN$17:CL242,"○"),"")</f>
        <v/>
      </c>
      <c r="BN242" s="4" t="str">
        <f>IF(CM242="○",COUNTIF($AO$17:CM242,"○"),"")</f>
        <v/>
      </c>
      <c r="BO242" s="4" t="str">
        <f>IF(CN242="○",COUNTIF($AP$17:CN242,"○"),"")</f>
        <v/>
      </c>
      <c r="BP242" s="4" t="str">
        <f>IF(DI242="○",COUNTIF($AU$17:DI242,"○"),"")</f>
        <v/>
      </c>
      <c r="BQ242" s="77"/>
      <c r="BR242" s="77"/>
      <c r="BS242" s="4"/>
      <c r="BT242" s="10"/>
      <c r="BU242" s="10"/>
      <c r="BV242" s="24"/>
      <c r="BW242" s="10"/>
      <c r="BX242" s="10"/>
      <c r="BY242" s="26"/>
      <c r="BZ242" s="4"/>
      <c r="CA242" s="4"/>
      <c r="CB242" s="10"/>
      <c r="CC242" s="10"/>
      <c r="CD242" s="10"/>
      <c r="CE242" s="24"/>
      <c r="CF242" s="10"/>
    </row>
    <row r="243" spans="1:84" ht="21.95" customHeight="1" thickTop="1" thickBot="1" x14ac:dyDescent="0.2">
      <c r="A243" s="4"/>
      <c r="B243" s="4"/>
      <c r="C243" s="4"/>
      <c r="D243" s="4"/>
      <c r="E243" s="45"/>
      <c r="F243" s="45"/>
      <c r="G243" s="45"/>
      <c r="H243" s="45"/>
      <c r="I243" s="77"/>
      <c r="J243" s="77"/>
      <c r="K243" s="4"/>
      <c r="L243" s="4"/>
      <c r="M243" s="4"/>
      <c r="N243" s="4"/>
      <c r="O243" s="46"/>
      <c r="P243" s="46"/>
      <c r="Q243" s="46"/>
      <c r="R243" s="46"/>
      <c r="S243" s="77"/>
      <c r="T243" s="77"/>
      <c r="U243" s="10"/>
      <c r="V243" s="105">
        <f t="shared" si="55"/>
        <v>27</v>
      </c>
      <c r="W243" s="120" t="str">
        <f>IF('申込一覧表（女子）'!$B$43=0,"",('申込一覧表（女子）'!$B$43))</f>
        <v/>
      </c>
      <c r="X243" s="106" t="str">
        <f t="shared" si="56"/>
        <v/>
      </c>
      <c r="Y243" s="107" t="str">
        <f t="shared" si="57"/>
        <v/>
      </c>
      <c r="Z243" s="107" t="str">
        <f t="shared" si="58"/>
        <v/>
      </c>
      <c r="AA243" s="108">
        <f t="shared" si="54"/>
        <v>0</v>
      </c>
      <c r="AB243" s="164" t="str">
        <f t="shared" si="59"/>
        <v/>
      </c>
      <c r="AC243" s="109" t="str">
        <f t="shared" si="60"/>
        <v/>
      </c>
      <c r="AD243" s="53"/>
      <c r="AE243" s="53"/>
      <c r="AF243" s="53"/>
      <c r="AG243" s="53"/>
      <c r="AH243" s="53"/>
      <c r="AI243" s="53"/>
      <c r="AJ243" s="166"/>
      <c r="AK243" s="53"/>
      <c r="AL243" s="166"/>
      <c r="AM243" s="53"/>
      <c r="AN243" s="8"/>
      <c r="AO243" s="8"/>
      <c r="AP243" s="8"/>
      <c r="AQ243" s="8"/>
      <c r="AR243" s="8"/>
      <c r="AS243" s="8"/>
      <c r="AT243" s="8"/>
      <c r="AU243" s="8"/>
      <c r="AV243" s="10"/>
      <c r="AW243" s="10"/>
      <c r="AX243" s="10"/>
      <c r="AY243" s="4" t="str">
        <f t="shared" si="61"/>
        <v/>
      </c>
      <c r="AZ243" s="4" t="str">
        <f t="shared" si="61"/>
        <v/>
      </c>
      <c r="BA243" s="4" t="str">
        <f t="shared" si="61"/>
        <v/>
      </c>
      <c r="BB243" s="4" t="str">
        <f t="shared" si="61"/>
        <v/>
      </c>
      <c r="BC243" s="4" t="str">
        <f>IF(CD243="○",COUNTIF($AN$17:CD243,"○"),"")</f>
        <v/>
      </c>
      <c r="BD243" s="4" t="str">
        <f>IF(CE243="○",COUNTIF($AO$17:CE243,"○"),"")</f>
        <v/>
      </c>
      <c r="BE243" s="4" t="str">
        <f>IF(CF243="○",COUNTIF($AP$17:CF243,"○"),"")</f>
        <v/>
      </c>
      <c r="BF243" s="4" t="str">
        <f>IF(CK243="○",COUNTIF($AU$17:CK243,"○"),"")</f>
        <v/>
      </c>
      <c r="BG243" s="77"/>
      <c r="BH243" s="77"/>
      <c r="BI243" s="4" t="str">
        <f t="shared" si="62"/>
        <v/>
      </c>
      <c r="BJ243" s="4" t="str">
        <f t="shared" si="62"/>
        <v/>
      </c>
      <c r="BK243" s="4" t="str">
        <f t="shared" si="62"/>
        <v/>
      </c>
      <c r="BL243" s="4" t="str">
        <f t="shared" si="62"/>
        <v/>
      </c>
      <c r="BM243" s="4" t="str">
        <f>IF(CL243="○",COUNTIF($AN$17:CL243,"○"),"")</f>
        <v/>
      </c>
      <c r="BN243" s="4" t="str">
        <f>IF(CM243="○",COUNTIF($AO$17:CM243,"○"),"")</f>
        <v/>
      </c>
      <c r="BO243" s="4" t="str">
        <f>IF(CN243="○",COUNTIF($AP$17:CN243,"○"),"")</f>
        <v/>
      </c>
      <c r="BP243" s="4" t="str">
        <f>IF(DI243="○",COUNTIF($AU$17:DI243,"○"),"")</f>
        <v/>
      </c>
      <c r="BQ243" s="77"/>
      <c r="BR243" s="77"/>
      <c r="BS243" s="4"/>
      <c r="BT243" s="10"/>
      <c r="BU243" s="10"/>
      <c r="BV243" s="10"/>
      <c r="BW243" s="10"/>
      <c r="BX243" s="10"/>
      <c r="BY243" s="26"/>
      <c r="BZ243" s="4"/>
      <c r="CA243" s="4"/>
      <c r="CB243" s="10"/>
      <c r="CC243" s="10"/>
      <c r="CD243" s="10"/>
      <c r="CE243" s="10"/>
      <c r="CF243" s="10"/>
    </row>
    <row r="244" spans="1:84" ht="21.95" customHeight="1" thickTop="1" thickBot="1" x14ac:dyDescent="0.2">
      <c r="A244" s="4"/>
      <c r="B244" s="4"/>
      <c r="C244" s="4"/>
      <c r="D244" s="4"/>
      <c r="E244" s="45"/>
      <c r="F244" s="45"/>
      <c r="G244" s="45"/>
      <c r="H244" s="45"/>
      <c r="I244" s="77"/>
      <c r="J244" s="77"/>
      <c r="K244" s="4"/>
      <c r="L244" s="4"/>
      <c r="M244" s="4"/>
      <c r="N244" s="4"/>
      <c r="O244" s="46"/>
      <c r="P244" s="46"/>
      <c r="Q244" s="46"/>
      <c r="R244" s="46"/>
      <c r="S244" s="77"/>
      <c r="T244" s="77"/>
      <c r="U244" s="10"/>
      <c r="V244" s="105">
        <f t="shared" si="55"/>
        <v>28</v>
      </c>
      <c r="W244" s="120" t="str">
        <f>IF('申込一覧表（女子）'!$B$44=0,"",('申込一覧表（女子）'!$B$44))</f>
        <v/>
      </c>
      <c r="X244" s="106" t="str">
        <f t="shared" si="56"/>
        <v/>
      </c>
      <c r="Y244" s="107" t="str">
        <f t="shared" si="57"/>
        <v/>
      </c>
      <c r="Z244" s="107" t="str">
        <f t="shared" si="58"/>
        <v/>
      </c>
      <c r="AA244" s="108">
        <f t="shared" si="54"/>
        <v>0</v>
      </c>
      <c r="AB244" s="164" t="str">
        <f t="shared" si="59"/>
        <v/>
      </c>
      <c r="AC244" s="109" t="str">
        <f t="shared" si="60"/>
        <v/>
      </c>
      <c r="AD244" s="53"/>
      <c r="AE244" s="53"/>
      <c r="AF244" s="53"/>
      <c r="AG244" s="53"/>
      <c r="AH244" s="53"/>
      <c r="AI244" s="53"/>
      <c r="AJ244" s="166"/>
      <c r="AK244" s="53"/>
      <c r="AL244" s="166"/>
      <c r="AM244" s="53"/>
      <c r="AN244" s="8"/>
      <c r="AO244" s="8"/>
      <c r="AP244" s="8"/>
      <c r="AQ244" s="8"/>
      <c r="AR244" s="8"/>
      <c r="AS244" s="8"/>
      <c r="AT244" s="8"/>
      <c r="AU244" s="8"/>
      <c r="AV244" s="10"/>
      <c r="AW244" s="10"/>
      <c r="AX244" s="10"/>
      <c r="AY244" s="4" t="str">
        <f t="shared" si="61"/>
        <v/>
      </c>
      <c r="AZ244" s="4" t="str">
        <f t="shared" si="61"/>
        <v/>
      </c>
      <c r="BA244" s="4" t="str">
        <f t="shared" si="61"/>
        <v/>
      </c>
      <c r="BB244" s="4" t="str">
        <f t="shared" si="61"/>
        <v/>
      </c>
      <c r="BC244" s="4" t="str">
        <f>IF(CD244="○",COUNTIF($AN$17:CD244,"○"),"")</f>
        <v/>
      </c>
      <c r="BD244" s="4" t="str">
        <f>IF(CE244="○",COUNTIF($AO$17:CE244,"○"),"")</f>
        <v/>
      </c>
      <c r="BE244" s="4" t="str">
        <f>IF(CF244="○",COUNTIF($AP$17:CF244,"○"),"")</f>
        <v/>
      </c>
      <c r="BF244" s="4" t="str">
        <f>IF(CK244="○",COUNTIF($AU$17:CK244,"○"),"")</f>
        <v/>
      </c>
      <c r="BG244" s="77"/>
      <c r="BH244" s="77"/>
      <c r="BI244" s="4" t="str">
        <f t="shared" si="62"/>
        <v/>
      </c>
      <c r="BJ244" s="4" t="str">
        <f t="shared" si="62"/>
        <v/>
      </c>
      <c r="BK244" s="4" t="str">
        <f t="shared" si="62"/>
        <v/>
      </c>
      <c r="BL244" s="4" t="str">
        <f t="shared" si="62"/>
        <v/>
      </c>
      <c r="BM244" s="4" t="str">
        <f>IF(CL244="○",COUNTIF($AN$17:CL244,"○"),"")</f>
        <v/>
      </c>
      <c r="BN244" s="4" t="str">
        <f>IF(CM244="○",COUNTIF($AO$17:CM244,"○"),"")</f>
        <v/>
      </c>
      <c r="BO244" s="4" t="str">
        <f>IF(CN244="○",COUNTIF($AP$17:CN244,"○"),"")</f>
        <v/>
      </c>
      <c r="BP244" s="4" t="str">
        <f>IF(DI244="○",COUNTIF($AU$17:DI244,"○"),"")</f>
        <v/>
      </c>
      <c r="BQ244" s="77"/>
      <c r="BR244" s="77"/>
      <c r="BS244" s="4"/>
      <c r="BT244" s="10"/>
      <c r="BU244" s="10"/>
      <c r="BV244" s="10"/>
      <c r="BW244" s="10"/>
      <c r="BX244" s="10"/>
      <c r="BY244" s="26"/>
      <c r="BZ244" s="4"/>
      <c r="CA244" s="4"/>
      <c r="CB244" s="10"/>
      <c r="CC244" s="10"/>
      <c r="CD244" s="10"/>
      <c r="CE244" s="10"/>
      <c r="CF244" s="10"/>
    </row>
    <row r="245" spans="1:84" ht="21.95" customHeight="1" thickTop="1" thickBot="1" x14ac:dyDescent="0.2">
      <c r="A245" s="4"/>
      <c r="B245" s="4"/>
      <c r="C245" s="4"/>
      <c r="D245" s="4"/>
      <c r="E245" s="45"/>
      <c r="F245" s="45"/>
      <c r="G245" s="45"/>
      <c r="H245" s="45"/>
      <c r="I245" s="77"/>
      <c r="J245" s="77"/>
      <c r="K245" s="4"/>
      <c r="L245" s="4"/>
      <c r="M245" s="4"/>
      <c r="N245" s="4"/>
      <c r="O245" s="46"/>
      <c r="P245" s="46"/>
      <c r="Q245" s="46"/>
      <c r="R245" s="46"/>
      <c r="S245" s="77"/>
      <c r="T245" s="77"/>
      <c r="U245" s="10"/>
      <c r="V245" s="105">
        <f t="shared" si="55"/>
        <v>29</v>
      </c>
      <c r="W245" s="120" t="str">
        <f>IF('申込一覧表（女子）'!$B$45=0,"",('申込一覧表（女子）'!$B$45))</f>
        <v/>
      </c>
      <c r="X245" s="106" t="str">
        <f t="shared" si="56"/>
        <v/>
      </c>
      <c r="Y245" s="107" t="str">
        <f t="shared" si="57"/>
        <v/>
      </c>
      <c r="Z245" s="107" t="str">
        <f t="shared" si="58"/>
        <v/>
      </c>
      <c r="AA245" s="108">
        <f t="shared" si="54"/>
        <v>0</v>
      </c>
      <c r="AB245" s="164" t="str">
        <f t="shared" si="59"/>
        <v/>
      </c>
      <c r="AC245" s="109" t="str">
        <f t="shared" si="60"/>
        <v/>
      </c>
      <c r="AD245" s="53"/>
      <c r="AE245" s="53"/>
      <c r="AF245" s="53"/>
      <c r="AG245" s="53"/>
      <c r="AH245" s="53"/>
      <c r="AI245" s="53"/>
      <c r="AJ245" s="166"/>
      <c r="AK245" s="53"/>
      <c r="AL245" s="166"/>
      <c r="AM245" s="53"/>
      <c r="AN245" s="8"/>
      <c r="AO245" s="8"/>
      <c r="AP245" s="8"/>
      <c r="AQ245" s="8"/>
      <c r="AR245" s="8"/>
      <c r="AS245" s="8"/>
      <c r="AT245" s="8"/>
      <c r="AU245" s="8"/>
      <c r="AV245" s="10"/>
      <c r="AW245" s="10"/>
      <c r="AX245" s="10"/>
      <c r="AY245" s="4" t="str">
        <f t="shared" si="61"/>
        <v/>
      </c>
      <c r="AZ245" s="4" t="str">
        <f t="shared" si="61"/>
        <v/>
      </c>
      <c r="BA245" s="4" t="str">
        <f t="shared" si="61"/>
        <v/>
      </c>
      <c r="BB245" s="4" t="str">
        <f t="shared" si="61"/>
        <v/>
      </c>
      <c r="BC245" s="4" t="str">
        <f>IF(CD245="○",COUNTIF($AN$17:CD245,"○"),"")</f>
        <v/>
      </c>
      <c r="BD245" s="4" t="str">
        <f>IF(CE245="○",COUNTIF($AO$17:CE245,"○"),"")</f>
        <v/>
      </c>
      <c r="BE245" s="4" t="str">
        <f>IF(CF245="○",COUNTIF($AP$17:CF245,"○"),"")</f>
        <v/>
      </c>
      <c r="BF245" s="4" t="str">
        <f>IF(CK245="○",COUNTIF($AU$17:CK245,"○"),"")</f>
        <v/>
      </c>
      <c r="BG245" s="77"/>
      <c r="BH245" s="77"/>
      <c r="BI245" s="4" t="str">
        <f t="shared" si="62"/>
        <v/>
      </c>
      <c r="BJ245" s="4" t="str">
        <f t="shared" si="62"/>
        <v/>
      </c>
      <c r="BK245" s="4" t="str">
        <f t="shared" si="62"/>
        <v/>
      </c>
      <c r="BL245" s="4" t="str">
        <f t="shared" si="62"/>
        <v/>
      </c>
      <c r="BM245" s="4" t="str">
        <f>IF(CL245="○",COUNTIF($AN$17:CL245,"○"),"")</f>
        <v/>
      </c>
      <c r="BN245" s="4" t="str">
        <f>IF(CM245="○",COUNTIF($AO$17:CM245,"○"),"")</f>
        <v/>
      </c>
      <c r="BO245" s="4" t="str">
        <f>IF(CN245="○",COUNTIF($AP$17:CN245,"○"),"")</f>
        <v/>
      </c>
      <c r="BP245" s="4" t="str">
        <f>IF(DI245="○",COUNTIF($AU$17:DI245,"○"),"")</f>
        <v/>
      </c>
      <c r="BQ245" s="77"/>
      <c r="BR245" s="77"/>
      <c r="BS245" s="4"/>
      <c r="BT245" s="10"/>
      <c r="BU245" s="10"/>
      <c r="BV245" s="10"/>
      <c r="BW245" s="10"/>
      <c r="BX245" s="10"/>
      <c r="BY245" s="26"/>
      <c r="BZ245" s="4"/>
      <c r="CA245" s="4"/>
      <c r="CB245" s="10"/>
      <c r="CC245" s="10"/>
      <c r="CD245" s="10"/>
      <c r="CE245" s="10"/>
      <c r="CF245" s="10"/>
    </row>
    <row r="246" spans="1:84" ht="21.95" customHeight="1" thickTop="1" thickBot="1" x14ac:dyDescent="0.2">
      <c r="A246" s="4"/>
      <c r="B246" s="4"/>
      <c r="C246" s="4"/>
      <c r="D246" s="4"/>
      <c r="E246" s="45"/>
      <c r="F246" s="45"/>
      <c r="G246" s="45"/>
      <c r="H246" s="45"/>
      <c r="I246" s="77"/>
      <c r="J246" s="77"/>
      <c r="K246" s="4"/>
      <c r="L246" s="4"/>
      <c r="M246" s="4"/>
      <c r="N246" s="4"/>
      <c r="O246" s="46"/>
      <c r="P246" s="46"/>
      <c r="Q246" s="46"/>
      <c r="R246" s="46"/>
      <c r="S246" s="77"/>
      <c r="T246" s="77"/>
      <c r="U246" s="10"/>
      <c r="V246" s="105">
        <f t="shared" si="55"/>
        <v>30</v>
      </c>
      <c r="W246" s="120" t="str">
        <f>IF('申込一覧表（女子）'!$B$46=0,"",('申込一覧表（女子）'!$B$46))</f>
        <v/>
      </c>
      <c r="X246" s="106" t="str">
        <f t="shared" si="56"/>
        <v/>
      </c>
      <c r="Y246" s="107" t="str">
        <f t="shared" si="57"/>
        <v/>
      </c>
      <c r="Z246" s="107" t="str">
        <f t="shared" si="58"/>
        <v/>
      </c>
      <c r="AA246" s="108">
        <f t="shared" si="54"/>
        <v>0</v>
      </c>
      <c r="AB246" s="164" t="str">
        <f t="shared" si="59"/>
        <v/>
      </c>
      <c r="AC246" s="109" t="str">
        <f t="shared" si="60"/>
        <v/>
      </c>
      <c r="AD246" s="53"/>
      <c r="AE246" s="53"/>
      <c r="AF246" s="53"/>
      <c r="AG246" s="53"/>
      <c r="AH246" s="53"/>
      <c r="AI246" s="53"/>
      <c r="AJ246" s="166"/>
      <c r="AK246" s="53"/>
      <c r="AL246" s="166"/>
      <c r="AM246" s="53"/>
      <c r="AN246" s="8"/>
      <c r="AO246" s="8"/>
      <c r="AP246" s="8"/>
      <c r="AQ246" s="8"/>
      <c r="AR246" s="8"/>
      <c r="AS246" s="8"/>
      <c r="AT246" s="8"/>
      <c r="AU246" s="8"/>
      <c r="AV246" s="10"/>
      <c r="AW246" s="10"/>
      <c r="AX246" s="10"/>
      <c r="AY246" s="4" t="str">
        <f t="shared" si="61"/>
        <v/>
      </c>
      <c r="AZ246" s="4" t="str">
        <f t="shared" si="61"/>
        <v/>
      </c>
      <c r="BA246" s="4" t="str">
        <f t="shared" si="61"/>
        <v/>
      </c>
      <c r="BB246" s="4" t="str">
        <f t="shared" si="61"/>
        <v/>
      </c>
      <c r="BC246" s="4" t="str">
        <f>IF(CD246="○",COUNTIF($AN$17:CD246,"○"),"")</f>
        <v/>
      </c>
      <c r="BD246" s="4" t="str">
        <f>IF(CE246="○",COUNTIF($AO$17:CE246,"○"),"")</f>
        <v/>
      </c>
      <c r="BE246" s="4" t="str">
        <f>IF(CF246="○",COUNTIF($AP$17:CF246,"○"),"")</f>
        <v/>
      </c>
      <c r="BF246" s="4" t="str">
        <f>IF(CK246="○",COUNTIF($AU$17:CK246,"○"),"")</f>
        <v/>
      </c>
      <c r="BG246" s="77"/>
      <c r="BH246" s="77"/>
      <c r="BI246" s="4" t="str">
        <f t="shared" si="62"/>
        <v/>
      </c>
      <c r="BJ246" s="4" t="str">
        <f t="shared" si="62"/>
        <v/>
      </c>
      <c r="BK246" s="4" t="str">
        <f t="shared" si="62"/>
        <v/>
      </c>
      <c r="BL246" s="4" t="str">
        <f t="shared" si="62"/>
        <v/>
      </c>
      <c r="BM246" s="4" t="str">
        <f>IF(CL246="○",COUNTIF($AN$17:CL246,"○"),"")</f>
        <v/>
      </c>
      <c r="BN246" s="4" t="str">
        <f>IF(CM246="○",COUNTIF($AO$17:CM246,"○"),"")</f>
        <v/>
      </c>
      <c r="BO246" s="4" t="str">
        <f>IF(CN246="○",COUNTIF($AP$17:CN246,"○"),"")</f>
        <v/>
      </c>
      <c r="BP246" s="4" t="str">
        <f>IF(DI246="○",COUNTIF($AU$17:DI246,"○"),"")</f>
        <v/>
      </c>
      <c r="BQ246" s="77"/>
      <c r="BR246" s="77"/>
      <c r="BS246" s="4"/>
      <c r="BT246" s="10"/>
      <c r="BU246" s="10"/>
      <c r="BV246" s="24"/>
      <c r="BW246" s="10"/>
      <c r="BX246" s="10"/>
      <c r="BY246" s="26"/>
      <c r="BZ246" s="4"/>
      <c r="CA246" s="4"/>
      <c r="CB246" s="10"/>
      <c r="CC246" s="10"/>
      <c r="CD246" s="10"/>
      <c r="CE246" s="24"/>
      <c r="CF246" s="10"/>
    </row>
    <row r="247" spans="1:84" ht="21.95" customHeight="1" thickTop="1" thickBot="1" x14ac:dyDescent="0.2">
      <c r="A247" s="4"/>
      <c r="B247" s="4"/>
      <c r="C247" s="4"/>
      <c r="D247" s="4"/>
      <c r="E247" s="45"/>
      <c r="F247" s="45"/>
      <c r="G247" s="45"/>
      <c r="H247" s="45"/>
      <c r="I247" s="77"/>
      <c r="J247" s="77"/>
      <c r="K247" s="4"/>
      <c r="L247" s="4"/>
      <c r="M247" s="4"/>
      <c r="N247" s="4"/>
      <c r="O247" s="46"/>
      <c r="P247" s="46"/>
      <c r="Q247" s="46"/>
      <c r="R247" s="46"/>
      <c r="S247" s="77"/>
      <c r="T247" s="77"/>
      <c r="U247" s="10"/>
      <c r="V247" s="105">
        <f t="shared" si="55"/>
        <v>31</v>
      </c>
      <c r="W247" s="120" t="str">
        <f>IF('申込一覧表（女子）'!$B$47=0,"",('申込一覧表（女子）'!$B$47))</f>
        <v/>
      </c>
      <c r="X247" s="106" t="str">
        <f t="shared" si="56"/>
        <v/>
      </c>
      <c r="Y247" s="107" t="str">
        <f t="shared" si="57"/>
        <v/>
      </c>
      <c r="Z247" s="107" t="str">
        <f t="shared" si="58"/>
        <v/>
      </c>
      <c r="AA247" s="108">
        <f t="shared" si="54"/>
        <v>0</v>
      </c>
      <c r="AB247" s="164" t="str">
        <f t="shared" si="59"/>
        <v/>
      </c>
      <c r="AC247" s="109" t="str">
        <f t="shared" si="60"/>
        <v/>
      </c>
      <c r="AD247" s="53"/>
      <c r="AE247" s="53"/>
      <c r="AF247" s="53"/>
      <c r="AG247" s="53"/>
      <c r="AH247" s="53"/>
      <c r="AI247" s="53"/>
      <c r="AJ247" s="166"/>
      <c r="AK247" s="53"/>
      <c r="AL247" s="166"/>
      <c r="AM247" s="53"/>
      <c r="AN247" s="8"/>
      <c r="AO247" s="8"/>
      <c r="AP247" s="8"/>
      <c r="AQ247" s="8"/>
      <c r="AR247" s="8"/>
      <c r="AS247" s="8"/>
      <c r="AT247" s="8"/>
      <c r="AU247" s="8"/>
      <c r="AV247" s="10"/>
      <c r="AW247" s="10"/>
      <c r="AX247" s="10"/>
      <c r="AY247" s="4" t="str">
        <f t="shared" si="61"/>
        <v/>
      </c>
      <c r="AZ247" s="4" t="str">
        <f t="shared" si="61"/>
        <v/>
      </c>
      <c r="BA247" s="4" t="str">
        <f t="shared" si="61"/>
        <v/>
      </c>
      <c r="BB247" s="4" t="str">
        <f t="shared" si="61"/>
        <v/>
      </c>
      <c r="BC247" s="4" t="str">
        <f>IF(CD247="○",COUNTIF($AN$17:CD247,"○"),"")</f>
        <v/>
      </c>
      <c r="BD247" s="4" t="str">
        <f>IF(CE247="○",COUNTIF($AO$17:CE247,"○"),"")</f>
        <v/>
      </c>
      <c r="BE247" s="4" t="str">
        <f>IF(CF247="○",COUNTIF($AP$17:CF247,"○"),"")</f>
        <v/>
      </c>
      <c r="BF247" s="4" t="str">
        <f>IF(CK247="○",COUNTIF($AU$17:CK247,"○"),"")</f>
        <v/>
      </c>
      <c r="BG247" s="77"/>
      <c r="BH247" s="77"/>
      <c r="BI247" s="4" t="str">
        <f t="shared" si="62"/>
        <v/>
      </c>
      <c r="BJ247" s="4" t="str">
        <f t="shared" si="62"/>
        <v/>
      </c>
      <c r="BK247" s="4" t="str">
        <f t="shared" si="62"/>
        <v/>
      </c>
      <c r="BL247" s="4" t="str">
        <f t="shared" si="62"/>
        <v/>
      </c>
      <c r="BM247" s="4" t="str">
        <f>IF(CL247="○",COUNTIF($AN$17:CL247,"○"),"")</f>
        <v/>
      </c>
      <c r="BN247" s="4" t="str">
        <f>IF(CM247="○",COUNTIF($AO$17:CM247,"○"),"")</f>
        <v/>
      </c>
      <c r="BO247" s="4" t="str">
        <f>IF(CN247="○",COUNTIF($AP$17:CN247,"○"),"")</f>
        <v/>
      </c>
      <c r="BP247" s="4" t="str">
        <f>IF(DI247="○",COUNTIF($AU$17:DI247,"○"),"")</f>
        <v/>
      </c>
      <c r="BQ247" s="77"/>
      <c r="BR247" s="77"/>
      <c r="BS247" s="4"/>
      <c r="BT247" s="10"/>
      <c r="BU247" s="10"/>
      <c r="BV247" s="10"/>
      <c r="BW247" s="10"/>
      <c r="BX247" s="10"/>
      <c r="BY247" s="26"/>
      <c r="BZ247" s="4"/>
      <c r="CA247" s="4"/>
      <c r="CB247" s="10"/>
      <c r="CC247" s="10"/>
      <c r="CD247" s="10"/>
      <c r="CE247" s="10"/>
      <c r="CF247" s="10"/>
    </row>
    <row r="248" spans="1:84" ht="21.95" customHeight="1" thickTop="1" thickBot="1" x14ac:dyDescent="0.2">
      <c r="A248" s="4"/>
      <c r="B248" s="4"/>
      <c r="C248" s="4"/>
      <c r="D248" s="4"/>
      <c r="E248" s="45"/>
      <c r="F248" s="45"/>
      <c r="G248" s="45"/>
      <c r="H248" s="45"/>
      <c r="I248" s="77"/>
      <c r="J248" s="77"/>
      <c r="K248" s="4"/>
      <c r="L248" s="4"/>
      <c r="M248" s="4"/>
      <c r="N248" s="4"/>
      <c r="O248" s="46"/>
      <c r="P248" s="46"/>
      <c r="Q248" s="46"/>
      <c r="R248" s="46"/>
      <c r="S248" s="77"/>
      <c r="T248" s="77"/>
      <c r="U248" s="10"/>
      <c r="V248" s="105">
        <f t="shared" si="55"/>
        <v>32</v>
      </c>
      <c r="W248" s="120" t="str">
        <f>IF('申込一覧表（女子）'!$B$48=0,"",('申込一覧表（女子）'!$B$48))</f>
        <v/>
      </c>
      <c r="X248" s="106" t="str">
        <f t="shared" si="56"/>
        <v/>
      </c>
      <c r="Y248" s="107" t="str">
        <f t="shared" si="57"/>
        <v/>
      </c>
      <c r="Z248" s="107" t="str">
        <f t="shared" si="58"/>
        <v/>
      </c>
      <c r="AA248" s="108">
        <f t="shared" si="54"/>
        <v>0</v>
      </c>
      <c r="AB248" s="164" t="str">
        <f t="shared" si="59"/>
        <v/>
      </c>
      <c r="AC248" s="109" t="str">
        <f t="shared" si="60"/>
        <v/>
      </c>
      <c r="AD248" s="53"/>
      <c r="AE248" s="53"/>
      <c r="AF248" s="53"/>
      <c r="AG248" s="53"/>
      <c r="AH248" s="53"/>
      <c r="AI248" s="53"/>
      <c r="AJ248" s="166"/>
      <c r="AK248" s="53"/>
      <c r="AL248" s="166"/>
      <c r="AM248" s="53"/>
      <c r="AN248" s="8"/>
      <c r="AO248" s="8"/>
      <c r="AP248" s="8"/>
      <c r="AQ248" s="8"/>
      <c r="AR248" s="8"/>
      <c r="AS248" s="8"/>
      <c r="AT248" s="8"/>
      <c r="AU248" s="8"/>
      <c r="AV248" s="10"/>
      <c r="AW248" s="10"/>
      <c r="AX248" s="10"/>
      <c r="AY248" s="4" t="str">
        <f t="shared" si="61"/>
        <v/>
      </c>
      <c r="AZ248" s="4" t="str">
        <f t="shared" si="61"/>
        <v/>
      </c>
      <c r="BA248" s="4" t="str">
        <f t="shared" si="61"/>
        <v/>
      </c>
      <c r="BB248" s="4" t="str">
        <f t="shared" si="61"/>
        <v/>
      </c>
      <c r="BC248" s="4" t="str">
        <f>IF(CD248="○",COUNTIF($AN$17:CD248,"○"),"")</f>
        <v/>
      </c>
      <c r="BD248" s="4" t="str">
        <f>IF(CE248="○",COUNTIF($AO$17:CE248,"○"),"")</f>
        <v/>
      </c>
      <c r="BE248" s="4" t="str">
        <f>IF(CF248="○",COUNTIF($AP$17:CF248,"○"),"")</f>
        <v/>
      </c>
      <c r="BF248" s="4" t="str">
        <f>IF(CK248="○",COUNTIF($AU$17:CK248,"○"),"")</f>
        <v/>
      </c>
      <c r="BG248" s="77"/>
      <c r="BH248" s="77"/>
      <c r="BI248" s="4" t="str">
        <f t="shared" si="62"/>
        <v/>
      </c>
      <c r="BJ248" s="4" t="str">
        <f t="shared" si="62"/>
        <v/>
      </c>
      <c r="BK248" s="4" t="str">
        <f t="shared" si="62"/>
        <v/>
      </c>
      <c r="BL248" s="4" t="str">
        <f t="shared" si="62"/>
        <v/>
      </c>
      <c r="BM248" s="4" t="str">
        <f>IF(CL248="○",COUNTIF($AN$17:CL248,"○"),"")</f>
        <v/>
      </c>
      <c r="BN248" s="4" t="str">
        <f>IF(CM248="○",COUNTIF($AO$17:CM248,"○"),"")</f>
        <v/>
      </c>
      <c r="BO248" s="4" t="str">
        <f>IF(CN248="○",COUNTIF($AP$17:CN248,"○"),"")</f>
        <v/>
      </c>
      <c r="BP248" s="4" t="str">
        <f>IF(DI248="○",COUNTIF($AU$17:DI248,"○"),"")</f>
        <v/>
      </c>
      <c r="BQ248" s="77"/>
      <c r="BR248" s="77"/>
      <c r="BS248" s="4"/>
      <c r="BT248" s="10"/>
      <c r="BU248" s="10"/>
      <c r="BV248" s="10"/>
      <c r="BW248" s="10"/>
      <c r="BX248" s="10"/>
      <c r="BY248" s="26"/>
      <c r="BZ248" s="4"/>
      <c r="CA248" s="4"/>
      <c r="CB248" s="10"/>
      <c r="CC248" s="10"/>
      <c r="CD248" s="10"/>
      <c r="CE248" s="10"/>
      <c r="CF248" s="10"/>
    </row>
    <row r="249" spans="1:84" ht="21.95" customHeight="1" thickTop="1" thickBot="1" x14ac:dyDescent="0.2">
      <c r="A249" s="4"/>
      <c r="B249" s="4"/>
      <c r="C249" s="4"/>
      <c r="D249" s="4"/>
      <c r="E249" s="45"/>
      <c r="F249" s="45"/>
      <c r="G249" s="45"/>
      <c r="H249" s="45"/>
      <c r="I249" s="77"/>
      <c r="J249" s="77"/>
      <c r="K249" s="4"/>
      <c r="L249" s="4"/>
      <c r="M249" s="4"/>
      <c r="N249" s="4"/>
      <c r="O249" s="46"/>
      <c r="P249" s="46"/>
      <c r="Q249" s="46"/>
      <c r="R249" s="46"/>
      <c r="S249" s="77"/>
      <c r="T249" s="77"/>
      <c r="U249" s="10"/>
      <c r="V249" s="105">
        <f t="shared" si="55"/>
        <v>33</v>
      </c>
      <c r="W249" s="120" t="str">
        <f>IF('申込一覧表（女子）'!$B$49=0,"",('申込一覧表（女子）'!$B$49))</f>
        <v/>
      </c>
      <c r="X249" s="106" t="str">
        <f t="shared" si="56"/>
        <v/>
      </c>
      <c r="Y249" s="107" t="str">
        <f t="shared" si="57"/>
        <v/>
      </c>
      <c r="Z249" s="107" t="str">
        <f t="shared" si="58"/>
        <v/>
      </c>
      <c r="AA249" s="108">
        <f t="shared" si="54"/>
        <v>0</v>
      </c>
      <c r="AB249" s="164" t="str">
        <f t="shared" si="59"/>
        <v/>
      </c>
      <c r="AC249" s="109" t="str">
        <f t="shared" si="60"/>
        <v/>
      </c>
      <c r="AD249" s="53"/>
      <c r="AE249" s="53"/>
      <c r="AF249" s="53"/>
      <c r="AG249" s="53"/>
      <c r="AH249" s="53"/>
      <c r="AI249" s="53"/>
      <c r="AJ249" s="166"/>
      <c r="AK249" s="53"/>
      <c r="AL249" s="166"/>
      <c r="AM249" s="53"/>
      <c r="AN249" s="8"/>
      <c r="AO249" s="8"/>
      <c r="AP249" s="8"/>
      <c r="AQ249" s="8"/>
      <c r="AR249" s="8"/>
      <c r="AS249" s="8"/>
      <c r="AT249" s="8"/>
      <c r="AU249" s="8"/>
      <c r="AV249" s="10"/>
      <c r="AW249" s="10"/>
      <c r="AX249" s="10"/>
      <c r="AY249" s="4" t="str">
        <f t="shared" si="61"/>
        <v/>
      </c>
      <c r="AZ249" s="4" t="str">
        <f t="shared" si="61"/>
        <v/>
      </c>
      <c r="BA249" s="4" t="str">
        <f t="shared" si="61"/>
        <v/>
      </c>
      <c r="BB249" s="4" t="str">
        <f t="shared" si="61"/>
        <v/>
      </c>
      <c r="BC249" s="4" t="str">
        <f>IF(CD249="○",COUNTIF($AN$17:CD249,"○"),"")</f>
        <v/>
      </c>
      <c r="BD249" s="4" t="str">
        <f>IF(CE249="○",COUNTIF($AO$17:CE249,"○"),"")</f>
        <v/>
      </c>
      <c r="BE249" s="4" t="str">
        <f>IF(CF249="○",COUNTIF($AP$17:CF249,"○"),"")</f>
        <v/>
      </c>
      <c r="BF249" s="4" t="str">
        <f>IF(CK249="○",COUNTIF($AU$17:CK249,"○"),"")</f>
        <v/>
      </c>
      <c r="BG249" s="77"/>
      <c r="BH249" s="77"/>
      <c r="BI249" s="4" t="str">
        <f t="shared" si="62"/>
        <v/>
      </c>
      <c r="BJ249" s="4" t="str">
        <f t="shared" si="62"/>
        <v/>
      </c>
      <c r="BK249" s="4" t="str">
        <f t="shared" si="62"/>
        <v/>
      </c>
      <c r="BL249" s="4" t="str">
        <f t="shared" si="62"/>
        <v/>
      </c>
      <c r="BM249" s="4" t="str">
        <f>IF(CL249="○",COUNTIF($AN$17:CL249,"○"),"")</f>
        <v/>
      </c>
      <c r="BN249" s="4" t="str">
        <f>IF(CM249="○",COUNTIF($AO$17:CM249,"○"),"")</f>
        <v/>
      </c>
      <c r="BO249" s="4" t="str">
        <f>IF(CN249="○",COUNTIF($AP$17:CN249,"○"),"")</f>
        <v/>
      </c>
      <c r="BP249" s="4" t="str">
        <f>IF(DI249="○",COUNTIF($AU$17:DI249,"○"),"")</f>
        <v/>
      </c>
      <c r="BQ249" s="77"/>
      <c r="BR249" s="77"/>
      <c r="BS249" s="4"/>
      <c r="BT249" s="10"/>
      <c r="BU249" s="10"/>
      <c r="BV249" s="10"/>
      <c r="BW249" s="10"/>
      <c r="BX249" s="10"/>
      <c r="BY249" s="26"/>
      <c r="BZ249" s="4"/>
      <c r="CA249" s="4"/>
      <c r="CB249" s="10"/>
      <c r="CC249" s="10"/>
      <c r="CD249" s="10"/>
      <c r="CE249" s="10"/>
      <c r="CF249" s="10"/>
    </row>
    <row r="250" spans="1:84" ht="21.95" customHeight="1" thickTop="1" thickBot="1" x14ac:dyDescent="0.2">
      <c r="A250" s="4"/>
      <c r="B250" s="4"/>
      <c r="C250" s="4"/>
      <c r="D250" s="4"/>
      <c r="E250" s="45"/>
      <c r="F250" s="45"/>
      <c r="G250" s="45"/>
      <c r="H250" s="45"/>
      <c r="I250" s="77"/>
      <c r="J250" s="77"/>
      <c r="K250" s="4"/>
      <c r="L250" s="4"/>
      <c r="M250" s="4"/>
      <c r="N250" s="4"/>
      <c r="O250" s="46"/>
      <c r="P250" s="46"/>
      <c r="Q250" s="46"/>
      <c r="R250" s="46"/>
      <c r="S250" s="77"/>
      <c r="T250" s="77"/>
      <c r="U250" s="10"/>
      <c r="V250" s="105">
        <f t="shared" si="55"/>
        <v>34</v>
      </c>
      <c r="W250" s="120" t="str">
        <f>IF('申込一覧表（女子）'!$B$50=0,"",('申込一覧表（女子）'!$B$50))</f>
        <v/>
      </c>
      <c r="X250" s="106" t="str">
        <f t="shared" si="56"/>
        <v/>
      </c>
      <c r="Y250" s="107" t="str">
        <f t="shared" si="57"/>
        <v/>
      </c>
      <c r="Z250" s="107" t="str">
        <f t="shared" si="58"/>
        <v/>
      </c>
      <c r="AA250" s="108">
        <f t="shared" si="54"/>
        <v>0</v>
      </c>
      <c r="AB250" s="164" t="str">
        <f t="shared" si="59"/>
        <v/>
      </c>
      <c r="AC250" s="109" t="str">
        <f t="shared" si="60"/>
        <v/>
      </c>
      <c r="AD250" s="53"/>
      <c r="AE250" s="53"/>
      <c r="AF250" s="53"/>
      <c r="AG250" s="53"/>
      <c r="AH250" s="53"/>
      <c r="AI250" s="53"/>
      <c r="AJ250" s="166"/>
      <c r="AK250" s="53"/>
      <c r="AL250" s="166"/>
      <c r="AM250" s="53"/>
      <c r="AN250" s="8"/>
      <c r="AO250" s="8"/>
      <c r="AP250" s="8"/>
      <c r="AQ250" s="8"/>
      <c r="AR250" s="8"/>
      <c r="AS250" s="8"/>
      <c r="AT250" s="8"/>
      <c r="AU250" s="8"/>
      <c r="AV250" s="10"/>
      <c r="AW250" s="10"/>
      <c r="AX250" s="10"/>
      <c r="AY250" s="4" t="str">
        <f t="shared" si="61"/>
        <v/>
      </c>
      <c r="AZ250" s="4" t="str">
        <f t="shared" si="61"/>
        <v/>
      </c>
      <c r="BA250" s="4" t="str">
        <f t="shared" si="61"/>
        <v/>
      </c>
      <c r="BB250" s="4" t="str">
        <f t="shared" si="61"/>
        <v/>
      </c>
      <c r="BC250" s="4" t="str">
        <f>IF(CD250="○",COUNTIF($AN$17:CD250,"○"),"")</f>
        <v/>
      </c>
      <c r="BD250" s="4" t="str">
        <f>IF(CE250="○",COUNTIF($AO$17:CE250,"○"),"")</f>
        <v/>
      </c>
      <c r="BE250" s="4" t="str">
        <f>IF(CF250="○",COUNTIF($AP$17:CF250,"○"),"")</f>
        <v/>
      </c>
      <c r="BF250" s="4" t="str">
        <f>IF(CK250="○",COUNTIF($AU$17:CK250,"○"),"")</f>
        <v/>
      </c>
      <c r="BG250" s="77"/>
      <c r="BH250" s="77"/>
      <c r="BI250" s="4" t="str">
        <f t="shared" si="62"/>
        <v/>
      </c>
      <c r="BJ250" s="4" t="str">
        <f t="shared" si="62"/>
        <v/>
      </c>
      <c r="BK250" s="4" t="str">
        <f t="shared" si="62"/>
        <v/>
      </c>
      <c r="BL250" s="4" t="str">
        <f t="shared" si="62"/>
        <v/>
      </c>
      <c r="BM250" s="4" t="str">
        <f>IF(CL250="○",COUNTIF($AN$17:CL250,"○"),"")</f>
        <v/>
      </c>
      <c r="BN250" s="4" t="str">
        <f>IF(CM250="○",COUNTIF($AO$17:CM250,"○"),"")</f>
        <v/>
      </c>
      <c r="BO250" s="4" t="str">
        <f>IF(CN250="○",COUNTIF($AP$17:CN250,"○"),"")</f>
        <v/>
      </c>
      <c r="BP250" s="4" t="str">
        <f>IF(DI250="○",COUNTIF($AU$17:DI250,"○"),"")</f>
        <v/>
      </c>
      <c r="BQ250" s="77"/>
      <c r="BR250" s="77"/>
      <c r="BS250" s="4"/>
      <c r="BT250" s="10"/>
      <c r="BU250" s="10"/>
      <c r="BV250" s="10"/>
      <c r="BW250" s="10"/>
      <c r="BX250" s="10"/>
      <c r="BY250" s="26"/>
      <c r="BZ250" s="4"/>
      <c r="CA250" s="4"/>
      <c r="CB250" s="10"/>
      <c r="CC250" s="10"/>
      <c r="CD250" s="10"/>
      <c r="CE250" s="10"/>
      <c r="CF250" s="10"/>
    </row>
    <row r="251" spans="1:84" ht="21.95" customHeight="1" thickTop="1" thickBot="1" x14ac:dyDescent="0.2">
      <c r="A251" s="4"/>
      <c r="B251" s="4"/>
      <c r="C251" s="4"/>
      <c r="D251" s="4"/>
      <c r="E251" s="45"/>
      <c r="F251" s="45"/>
      <c r="G251" s="45"/>
      <c r="H251" s="45"/>
      <c r="I251" s="77"/>
      <c r="J251" s="77"/>
      <c r="K251" s="4"/>
      <c r="L251" s="4"/>
      <c r="M251" s="4"/>
      <c r="N251" s="4"/>
      <c r="O251" s="46"/>
      <c r="P251" s="46"/>
      <c r="Q251" s="46"/>
      <c r="R251" s="46"/>
      <c r="S251" s="77"/>
      <c r="T251" s="77"/>
      <c r="U251" s="10"/>
      <c r="V251" s="105">
        <f t="shared" si="55"/>
        <v>35</v>
      </c>
      <c r="W251" s="120" t="str">
        <f>IF('申込一覧表（女子）'!$B$51=0,"",('申込一覧表（女子）'!$B$51))</f>
        <v/>
      </c>
      <c r="X251" s="106" t="str">
        <f t="shared" si="56"/>
        <v/>
      </c>
      <c r="Y251" s="107" t="str">
        <f t="shared" si="57"/>
        <v/>
      </c>
      <c r="Z251" s="107" t="str">
        <f t="shared" si="58"/>
        <v/>
      </c>
      <c r="AA251" s="108">
        <f t="shared" si="54"/>
        <v>0</v>
      </c>
      <c r="AB251" s="164" t="str">
        <f t="shared" si="59"/>
        <v/>
      </c>
      <c r="AC251" s="109" t="str">
        <f t="shared" si="60"/>
        <v/>
      </c>
      <c r="AD251" s="53"/>
      <c r="AE251" s="53"/>
      <c r="AF251" s="53"/>
      <c r="AG251" s="53"/>
      <c r="AH251" s="53"/>
      <c r="AI251" s="53"/>
      <c r="AJ251" s="166"/>
      <c r="AK251" s="53"/>
      <c r="AL251" s="166"/>
      <c r="AM251" s="53"/>
      <c r="AN251" s="8"/>
      <c r="AO251" s="8"/>
      <c r="AP251" s="8"/>
      <c r="AQ251" s="8"/>
      <c r="AR251" s="8"/>
      <c r="AS251" s="8"/>
      <c r="AT251" s="8"/>
      <c r="AU251" s="8"/>
      <c r="AV251" s="10"/>
      <c r="AW251" s="10"/>
      <c r="AX251" s="10"/>
      <c r="AY251" s="4" t="str">
        <f t="shared" si="61"/>
        <v/>
      </c>
      <c r="AZ251" s="4" t="str">
        <f t="shared" si="61"/>
        <v/>
      </c>
      <c r="BA251" s="4" t="str">
        <f t="shared" si="61"/>
        <v/>
      </c>
      <c r="BB251" s="4" t="str">
        <f t="shared" si="61"/>
        <v/>
      </c>
      <c r="BC251" s="4" t="str">
        <f>IF(CD251="○",COUNTIF($AN$17:CD251,"○"),"")</f>
        <v/>
      </c>
      <c r="BD251" s="4" t="str">
        <f>IF(CE251="○",COUNTIF($AO$17:CE251,"○"),"")</f>
        <v/>
      </c>
      <c r="BE251" s="4" t="str">
        <f>IF(CF251="○",COUNTIF($AP$17:CF251,"○"),"")</f>
        <v/>
      </c>
      <c r="BF251" s="4" t="str">
        <f>IF(CK251="○",COUNTIF($AU$17:CK251,"○"),"")</f>
        <v/>
      </c>
      <c r="BG251" s="77"/>
      <c r="BH251" s="77"/>
      <c r="BI251" s="4" t="str">
        <f t="shared" si="62"/>
        <v/>
      </c>
      <c r="BJ251" s="4" t="str">
        <f t="shared" si="62"/>
        <v/>
      </c>
      <c r="BK251" s="4" t="str">
        <f t="shared" si="62"/>
        <v/>
      </c>
      <c r="BL251" s="4" t="str">
        <f t="shared" si="62"/>
        <v/>
      </c>
      <c r="BM251" s="4" t="str">
        <f>IF(CL251="○",COUNTIF($AN$17:CL251,"○"),"")</f>
        <v/>
      </c>
      <c r="BN251" s="4" t="str">
        <f>IF(CM251="○",COUNTIF($AO$17:CM251,"○"),"")</f>
        <v/>
      </c>
      <c r="BO251" s="4" t="str">
        <f>IF(CN251="○",COUNTIF($AP$17:CN251,"○"),"")</f>
        <v/>
      </c>
      <c r="BP251" s="4" t="str">
        <f>IF(DI251="○",COUNTIF($AU$17:DI251,"○"),"")</f>
        <v/>
      </c>
      <c r="BQ251" s="77"/>
      <c r="BR251" s="77"/>
      <c r="BS251" s="4"/>
      <c r="BT251" s="10"/>
      <c r="BU251" s="10"/>
      <c r="BV251" s="24"/>
      <c r="BW251" s="10"/>
      <c r="BX251" s="10"/>
      <c r="BY251" s="26"/>
      <c r="BZ251" s="4"/>
      <c r="CA251" s="4"/>
      <c r="CB251" s="10"/>
      <c r="CC251" s="10"/>
      <c r="CD251" s="10"/>
      <c r="CE251" s="24"/>
      <c r="CF251" s="10"/>
    </row>
    <row r="252" spans="1:84" ht="21.95" customHeight="1" thickTop="1" thickBot="1" x14ac:dyDescent="0.2">
      <c r="A252" s="4"/>
      <c r="B252" s="4"/>
      <c r="C252" s="4"/>
      <c r="D252" s="4"/>
      <c r="E252" s="45"/>
      <c r="F252" s="45"/>
      <c r="G252" s="45"/>
      <c r="H252" s="45"/>
      <c r="I252" s="77"/>
      <c r="J252" s="77"/>
      <c r="K252" s="4"/>
      <c r="L252" s="4"/>
      <c r="M252" s="4"/>
      <c r="N252" s="4"/>
      <c r="O252" s="46"/>
      <c r="P252" s="46"/>
      <c r="Q252" s="46"/>
      <c r="R252" s="46"/>
      <c r="S252" s="77"/>
      <c r="T252" s="77"/>
      <c r="U252" s="10"/>
      <c r="V252" s="105">
        <f t="shared" si="55"/>
        <v>36</v>
      </c>
      <c r="W252" s="120" t="str">
        <f>IF('申込一覧表（女子）'!$B$52=0,"",('申込一覧表（女子）'!$B$52))</f>
        <v/>
      </c>
      <c r="X252" s="106" t="str">
        <f t="shared" si="56"/>
        <v/>
      </c>
      <c r="Y252" s="107" t="str">
        <f t="shared" si="57"/>
        <v/>
      </c>
      <c r="Z252" s="107" t="str">
        <f t="shared" si="58"/>
        <v/>
      </c>
      <c r="AA252" s="108">
        <f t="shared" si="54"/>
        <v>0</v>
      </c>
      <c r="AB252" s="164" t="str">
        <f t="shared" si="59"/>
        <v/>
      </c>
      <c r="AC252" s="109" t="str">
        <f t="shared" si="60"/>
        <v/>
      </c>
      <c r="AD252" s="53"/>
      <c r="AE252" s="53"/>
      <c r="AF252" s="53"/>
      <c r="AG252" s="53"/>
      <c r="AH252" s="53"/>
      <c r="AI252" s="53"/>
      <c r="AJ252" s="166"/>
      <c r="AK252" s="53"/>
      <c r="AL252" s="166"/>
      <c r="AM252" s="53"/>
      <c r="AN252" s="8"/>
      <c r="AO252" s="8"/>
      <c r="AP252" s="8"/>
      <c r="AQ252" s="8"/>
      <c r="AR252" s="8"/>
      <c r="AS252" s="8"/>
      <c r="AT252" s="8"/>
      <c r="AU252" s="8"/>
      <c r="AV252" s="10"/>
      <c r="AW252" s="10"/>
      <c r="AX252" s="10"/>
      <c r="AY252" s="4" t="str">
        <f t="shared" si="61"/>
        <v/>
      </c>
      <c r="AZ252" s="4" t="str">
        <f t="shared" si="61"/>
        <v/>
      </c>
      <c r="BA252" s="4" t="str">
        <f t="shared" si="61"/>
        <v/>
      </c>
      <c r="BB252" s="4" t="str">
        <f t="shared" si="61"/>
        <v/>
      </c>
      <c r="BC252" s="4" t="str">
        <f>IF(CD252="○",COUNTIF($AN$17:CD252,"○"),"")</f>
        <v/>
      </c>
      <c r="BD252" s="4" t="str">
        <f>IF(CE252="○",COUNTIF($AO$17:CE252,"○"),"")</f>
        <v/>
      </c>
      <c r="BE252" s="4" t="str">
        <f>IF(CF252="○",COUNTIF($AP$17:CF252,"○"),"")</f>
        <v/>
      </c>
      <c r="BF252" s="4" t="str">
        <f>IF(CK252="○",COUNTIF($AU$17:CK252,"○"),"")</f>
        <v/>
      </c>
      <c r="BG252" s="77"/>
      <c r="BH252" s="77"/>
      <c r="BI252" s="4" t="str">
        <f t="shared" si="62"/>
        <v/>
      </c>
      <c r="BJ252" s="4" t="str">
        <f t="shared" si="62"/>
        <v/>
      </c>
      <c r="BK252" s="4" t="str">
        <f t="shared" si="62"/>
        <v/>
      </c>
      <c r="BL252" s="4" t="str">
        <f t="shared" si="62"/>
        <v/>
      </c>
      <c r="BM252" s="4" t="str">
        <f>IF(CL252="○",COUNTIF($AN$17:CL252,"○"),"")</f>
        <v/>
      </c>
      <c r="BN252" s="4" t="str">
        <f>IF(CM252="○",COUNTIF($AO$17:CM252,"○"),"")</f>
        <v/>
      </c>
      <c r="BO252" s="4" t="str">
        <f>IF(CN252="○",COUNTIF($AP$17:CN252,"○"),"")</f>
        <v/>
      </c>
      <c r="BP252" s="4" t="str">
        <f>IF(DI252="○",COUNTIF($AU$17:DI252,"○"),"")</f>
        <v/>
      </c>
      <c r="BQ252" s="77"/>
      <c r="BR252" s="77"/>
      <c r="BS252" s="4"/>
      <c r="BT252" s="10"/>
      <c r="BU252" s="10"/>
      <c r="BV252" s="10"/>
      <c r="BW252" s="10"/>
      <c r="BX252" s="10"/>
      <c r="BY252" s="26"/>
      <c r="BZ252" s="4"/>
      <c r="CA252" s="4"/>
      <c r="CB252" s="10"/>
      <c r="CC252" s="10"/>
      <c r="CD252" s="10"/>
      <c r="CE252" s="10"/>
      <c r="CF252" s="10"/>
    </row>
    <row r="253" spans="1:84" ht="21.95" customHeight="1" thickTop="1" thickBot="1" x14ac:dyDescent="0.2">
      <c r="A253" s="4"/>
      <c r="B253" s="4"/>
      <c r="C253" s="4"/>
      <c r="D253" s="4"/>
      <c r="E253" s="45"/>
      <c r="F253" s="45"/>
      <c r="G253" s="45"/>
      <c r="H253" s="45"/>
      <c r="I253" s="77"/>
      <c r="J253" s="77"/>
      <c r="K253" s="4"/>
      <c r="L253" s="4"/>
      <c r="M253" s="4"/>
      <c r="N253" s="4"/>
      <c r="O253" s="46"/>
      <c r="P253" s="46"/>
      <c r="Q253" s="46"/>
      <c r="R253" s="46"/>
      <c r="S253" s="77"/>
      <c r="T253" s="77"/>
      <c r="U253" s="10"/>
      <c r="V253" s="105">
        <f t="shared" si="55"/>
        <v>37</v>
      </c>
      <c r="W253" s="120" t="str">
        <f>IF('申込一覧表（女子）'!$B$53=0,"",('申込一覧表（女子）'!$B$53))</f>
        <v/>
      </c>
      <c r="X253" s="106" t="str">
        <f t="shared" si="56"/>
        <v/>
      </c>
      <c r="Y253" s="107" t="str">
        <f t="shared" si="57"/>
        <v/>
      </c>
      <c r="Z253" s="107" t="str">
        <f t="shared" si="58"/>
        <v/>
      </c>
      <c r="AA253" s="108">
        <f t="shared" si="54"/>
        <v>0</v>
      </c>
      <c r="AB253" s="164" t="str">
        <f t="shared" si="59"/>
        <v/>
      </c>
      <c r="AC253" s="109" t="str">
        <f t="shared" si="60"/>
        <v/>
      </c>
      <c r="AD253" s="53"/>
      <c r="AE253" s="53"/>
      <c r="AF253" s="53"/>
      <c r="AG253" s="53"/>
      <c r="AH253" s="53"/>
      <c r="AI253" s="53"/>
      <c r="AJ253" s="166"/>
      <c r="AK253" s="53"/>
      <c r="AL253" s="166"/>
      <c r="AM253" s="53"/>
      <c r="AN253" s="8"/>
      <c r="AO253" s="8"/>
      <c r="AP253" s="8"/>
      <c r="AQ253" s="8"/>
      <c r="AR253" s="8"/>
      <c r="AS253" s="8"/>
      <c r="AT253" s="8"/>
      <c r="AU253" s="8"/>
      <c r="AV253" s="10"/>
      <c r="AW253" s="10"/>
      <c r="AX253" s="10"/>
      <c r="AY253" s="4" t="str">
        <f t="shared" si="61"/>
        <v/>
      </c>
      <c r="AZ253" s="4" t="str">
        <f t="shared" si="61"/>
        <v/>
      </c>
      <c r="BA253" s="4" t="str">
        <f t="shared" si="61"/>
        <v/>
      </c>
      <c r="BB253" s="4" t="str">
        <f t="shared" si="61"/>
        <v/>
      </c>
      <c r="BC253" s="4" t="str">
        <f>IF(CD253="○",COUNTIF($AN$17:CD253,"○"),"")</f>
        <v/>
      </c>
      <c r="BD253" s="4" t="str">
        <f>IF(CE253="○",COUNTIF($AO$17:CE253,"○"),"")</f>
        <v/>
      </c>
      <c r="BE253" s="4" t="str">
        <f>IF(CF253="○",COUNTIF($AP$17:CF253,"○"),"")</f>
        <v/>
      </c>
      <c r="BF253" s="4" t="str">
        <f>IF(CK253="○",COUNTIF($AU$17:CK253,"○"),"")</f>
        <v/>
      </c>
      <c r="BG253" s="77"/>
      <c r="BH253" s="77"/>
      <c r="BI253" s="4" t="str">
        <f t="shared" si="62"/>
        <v/>
      </c>
      <c r="BJ253" s="4" t="str">
        <f t="shared" si="62"/>
        <v/>
      </c>
      <c r="BK253" s="4" t="str">
        <f t="shared" si="62"/>
        <v/>
      </c>
      <c r="BL253" s="4" t="str">
        <f t="shared" si="62"/>
        <v/>
      </c>
      <c r="BM253" s="4" t="str">
        <f>IF(CL253="○",COUNTIF($AN$17:CL253,"○"),"")</f>
        <v/>
      </c>
      <c r="BN253" s="4" t="str">
        <f>IF(CM253="○",COUNTIF($AO$17:CM253,"○"),"")</f>
        <v/>
      </c>
      <c r="BO253" s="4" t="str">
        <f>IF(CN253="○",COUNTIF($AP$17:CN253,"○"),"")</f>
        <v/>
      </c>
      <c r="BP253" s="4" t="str">
        <f>IF(DI253="○",COUNTIF($AU$17:DI253,"○"),"")</f>
        <v/>
      </c>
      <c r="BQ253" s="77"/>
      <c r="BR253" s="77"/>
      <c r="BS253" s="4"/>
      <c r="BT253" s="10"/>
      <c r="BU253" s="10"/>
      <c r="BV253" s="10"/>
      <c r="BW253" s="10"/>
      <c r="BX253" s="10"/>
      <c r="BY253" s="26"/>
      <c r="BZ253" s="4"/>
      <c r="CA253" s="4"/>
      <c r="CB253" s="10"/>
      <c r="CC253" s="10"/>
      <c r="CD253" s="10"/>
      <c r="CE253" s="10"/>
      <c r="CF253" s="10"/>
    </row>
    <row r="254" spans="1:84" ht="21.95" customHeight="1" thickTop="1" thickBot="1" x14ac:dyDescent="0.2">
      <c r="A254" s="4"/>
      <c r="B254" s="4"/>
      <c r="C254" s="4"/>
      <c r="D254" s="4"/>
      <c r="E254" s="45"/>
      <c r="F254" s="45"/>
      <c r="G254" s="45"/>
      <c r="H254" s="45"/>
      <c r="I254" s="77"/>
      <c r="J254" s="77"/>
      <c r="K254" s="4"/>
      <c r="L254" s="4"/>
      <c r="M254" s="4"/>
      <c r="N254" s="4"/>
      <c r="O254" s="46"/>
      <c r="P254" s="46"/>
      <c r="Q254" s="46"/>
      <c r="R254" s="46"/>
      <c r="S254" s="77"/>
      <c r="T254" s="77"/>
      <c r="U254" s="10"/>
      <c r="V254" s="105">
        <f t="shared" si="55"/>
        <v>38</v>
      </c>
      <c r="W254" s="120" t="str">
        <f>IF('申込一覧表（女子）'!$B$54=0,"",('申込一覧表（女子）'!$B$54))</f>
        <v/>
      </c>
      <c r="X254" s="106" t="str">
        <f t="shared" si="56"/>
        <v/>
      </c>
      <c r="Y254" s="107" t="str">
        <f t="shared" si="57"/>
        <v/>
      </c>
      <c r="Z254" s="107" t="str">
        <f t="shared" si="58"/>
        <v/>
      </c>
      <c r="AA254" s="108">
        <f t="shared" si="54"/>
        <v>0</v>
      </c>
      <c r="AB254" s="164" t="str">
        <f t="shared" si="59"/>
        <v/>
      </c>
      <c r="AC254" s="109" t="str">
        <f t="shared" si="60"/>
        <v/>
      </c>
      <c r="AD254" s="53"/>
      <c r="AE254" s="53"/>
      <c r="AF254" s="53"/>
      <c r="AG254" s="53"/>
      <c r="AH254" s="53"/>
      <c r="AI254" s="53"/>
      <c r="AJ254" s="166"/>
      <c r="AK254" s="53"/>
      <c r="AL254" s="166"/>
      <c r="AM254" s="53"/>
      <c r="AN254" s="8"/>
      <c r="AO254" s="8"/>
      <c r="AP254" s="8"/>
      <c r="AQ254" s="8"/>
      <c r="AR254" s="8"/>
      <c r="AS254" s="8"/>
      <c r="AT254" s="8"/>
      <c r="AU254" s="8"/>
      <c r="AV254" s="10"/>
      <c r="AW254" s="10"/>
      <c r="AX254" s="10"/>
      <c r="AY254" s="4" t="str">
        <f t="shared" si="61"/>
        <v/>
      </c>
      <c r="AZ254" s="4" t="str">
        <f t="shared" si="61"/>
        <v/>
      </c>
      <c r="BA254" s="4" t="str">
        <f t="shared" si="61"/>
        <v/>
      </c>
      <c r="BB254" s="4" t="str">
        <f t="shared" si="61"/>
        <v/>
      </c>
      <c r="BC254" s="4" t="str">
        <f>IF(CD254="○",COUNTIF($AN$17:CD254,"○"),"")</f>
        <v/>
      </c>
      <c r="BD254" s="4" t="str">
        <f>IF(CE254="○",COUNTIF($AO$17:CE254,"○"),"")</f>
        <v/>
      </c>
      <c r="BE254" s="4" t="str">
        <f>IF(CF254="○",COUNTIF($AP$17:CF254,"○"),"")</f>
        <v/>
      </c>
      <c r="BF254" s="4" t="str">
        <f>IF(CK254="○",COUNTIF($AU$17:CK254,"○"),"")</f>
        <v/>
      </c>
      <c r="BG254" s="77"/>
      <c r="BH254" s="77"/>
      <c r="BI254" s="4" t="str">
        <f t="shared" si="62"/>
        <v/>
      </c>
      <c r="BJ254" s="4" t="str">
        <f t="shared" si="62"/>
        <v/>
      </c>
      <c r="BK254" s="4" t="str">
        <f t="shared" si="62"/>
        <v/>
      </c>
      <c r="BL254" s="4" t="str">
        <f t="shared" si="62"/>
        <v/>
      </c>
      <c r="BM254" s="4" t="str">
        <f>IF(CL254="○",COUNTIF($AN$17:CL254,"○"),"")</f>
        <v/>
      </c>
      <c r="BN254" s="4" t="str">
        <f>IF(CM254="○",COUNTIF($AO$17:CM254,"○"),"")</f>
        <v/>
      </c>
      <c r="BO254" s="4" t="str">
        <f>IF(CN254="○",COUNTIF($AP$17:CN254,"○"),"")</f>
        <v/>
      </c>
      <c r="BP254" s="4" t="str">
        <f>IF(DI254="○",COUNTIF($AU$17:DI254,"○"),"")</f>
        <v/>
      </c>
      <c r="BQ254" s="77"/>
      <c r="BR254" s="77"/>
      <c r="BS254" s="4"/>
      <c r="BT254" s="10"/>
      <c r="BU254" s="10"/>
      <c r="BV254" s="10"/>
      <c r="BW254" s="10"/>
      <c r="BX254" s="10"/>
      <c r="BY254" s="26"/>
      <c r="BZ254" s="4"/>
      <c r="CA254" s="4"/>
      <c r="CB254" s="10"/>
      <c r="CC254" s="10"/>
      <c r="CD254" s="10"/>
      <c r="CE254" s="10"/>
      <c r="CF254" s="10"/>
    </row>
    <row r="255" spans="1:84" ht="21.95" customHeight="1" thickTop="1" thickBot="1" x14ac:dyDescent="0.2">
      <c r="A255" s="4"/>
      <c r="B255" s="4"/>
      <c r="C255" s="4"/>
      <c r="D255" s="4"/>
      <c r="E255" s="45"/>
      <c r="F255" s="45"/>
      <c r="G255" s="45"/>
      <c r="H255" s="45"/>
      <c r="I255" s="77"/>
      <c r="J255" s="77"/>
      <c r="K255" s="4"/>
      <c r="L255" s="4"/>
      <c r="M255" s="4"/>
      <c r="N255" s="4"/>
      <c r="O255" s="46"/>
      <c r="P255" s="46"/>
      <c r="Q255" s="46"/>
      <c r="R255" s="46"/>
      <c r="S255" s="77"/>
      <c r="T255" s="77"/>
      <c r="U255" s="10"/>
      <c r="V255" s="105">
        <f t="shared" si="55"/>
        <v>39</v>
      </c>
      <c r="W255" s="120" t="str">
        <f>IF('申込一覧表（女子）'!$B$55=0,"",('申込一覧表（女子）'!$B$55))</f>
        <v/>
      </c>
      <c r="X255" s="106" t="str">
        <f t="shared" si="56"/>
        <v/>
      </c>
      <c r="Y255" s="107" t="str">
        <f t="shared" si="57"/>
        <v/>
      </c>
      <c r="Z255" s="107" t="str">
        <f t="shared" si="58"/>
        <v/>
      </c>
      <c r="AA255" s="108">
        <f t="shared" si="54"/>
        <v>0</v>
      </c>
      <c r="AB255" s="164" t="str">
        <f t="shared" si="59"/>
        <v/>
      </c>
      <c r="AC255" s="109" t="str">
        <f t="shared" si="60"/>
        <v/>
      </c>
      <c r="AD255" s="53"/>
      <c r="AE255" s="53"/>
      <c r="AF255" s="53"/>
      <c r="AG255" s="53"/>
      <c r="AH255" s="53"/>
      <c r="AI255" s="53"/>
      <c r="AJ255" s="166"/>
      <c r="AK255" s="53"/>
      <c r="AL255" s="166"/>
      <c r="AM255" s="53"/>
      <c r="AN255" s="8"/>
      <c r="AO255" s="8"/>
      <c r="AP255" s="8"/>
      <c r="AQ255" s="8"/>
      <c r="AR255" s="8"/>
      <c r="AS255" s="8"/>
      <c r="AT255" s="8"/>
      <c r="AU255" s="8"/>
      <c r="AV255" s="10"/>
      <c r="AW255" s="10"/>
      <c r="AX255" s="10"/>
      <c r="AY255" s="4" t="str">
        <f t="shared" si="61"/>
        <v/>
      </c>
      <c r="AZ255" s="4" t="str">
        <f t="shared" si="61"/>
        <v/>
      </c>
      <c r="BA255" s="4" t="str">
        <f t="shared" si="61"/>
        <v/>
      </c>
      <c r="BB255" s="4" t="str">
        <f t="shared" si="61"/>
        <v/>
      </c>
      <c r="BC255" s="4" t="str">
        <f>IF(CD255="○",COUNTIF($AN$17:CD255,"○"),"")</f>
        <v/>
      </c>
      <c r="BD255" s="4" t="str">
        <f>IF(CE255="○",COUNTIF($AO$17:CE255,"○"),"")</f>
        <v/>
      </c>
      <c r="BE255" s="4" t="str">
        <f>IF(CF255="○",COUNTIF($AP$17:CF255,"○"),"")</f>
        <v/>
      </c>
      <c r="BF255" s="4" t="str">
        <f>IF(CK255="○",COUNTIF($AU$17:CK255,"○"),"")</f>
        <v/>
      </c>
      <c r="BG255" s="77"/>
      <c r="BH255" s="77"/>
      <c r="BI255" s="4" t="str">
        <f t="shared" si="62"/>
        <v/>
      </c>
      <c r="BJ255" s="4" t="str">
        <f t="shared" si="62"/>
        <v/>
      </c>
      <c r="BK255" s="4" t="str">
        <f t="shared" si="62"/>
        <v/>
      </c>
      <c r="BL255" s="4" t="str">
        <f t="shared" si="62"/>
        <v/>
      </c>
      <c r="BM255" s="4" t="str">
        <f>IF(CL255="○",COUNTIF($AN$17:CL255,"○"),"")</f>
        <v/>
      </c>
      <c r="BN255" s="4" t="str">
        <f>IF(CM255="○",COUNTIF($AO$17:CM255,"○"),"")</f>
        <v/>
      </c>
      <c r="BO255" s="4" t="str">
        <f>IF(CN255="○",COUNTIF($AP$17:CN255,"○"),"")</f>
        <v/>
      </c>
      <c r="BP255" s="4" t="str">
        <f>IF(DI255="○",COUNTIF($AU$17:DI255,"○"),"")</f>
        <v/>
      </c>
      <c r="BQ255" s="77"/>
      <c r="BR255" s="77"/>
      <c r="BS255" s="10"/>
      <c r="BT255" s="10"/>
      <c r="BU255" s="10"/>
      <c r="BV255" s="10"/>
      <c r="BW255" s="10"/>
      <c r="BX255" s="10"/>
      <c r="BY255" s="26"/>
      <c r="BZ255" s="4"/>
      <c r="CA255" s="4"/>
      <c r="CB255" s="10"/>
      <c r="CC255" s="10"/>
      <c r="CD255" s="10"/>
      <c r="CE255" s="10"/>
      <c r="CF255" s="10"/>
    </row>
    <row r="256" spans="1:84" ht="21.95" customHeight="1" thickTop="1" thickBot="1" x14ac:dyDescent="0.2">
      <c r="A256" s="4"/>
      <c r="B256" s="4"/>
      <c r="C256" s="4"/>
      <c r="D256" s="4"/>
      <c r="E256" s="45"/>
      <c r="F256" s="45"/>
      <c r="G256" s="45"/>
      <c r="H256" s="45"/>
      <c r="I256" s="77"/>
      <c r="J256" s="77"/>
      <c r="K256" s="4"/>
      <c r="L256" s="4"/>
      <c r="M256" s="4"/>
      <c r="N256" s="4"/>
      <c r="O256" s="46"/>
      <c r="P256" s="46"/>
      <c r="Q256" s="46"/>
      <c r="R256" s="46"/>
      <c r="S256" s="77"/>
      <c r="T256" s="77"/>
      <c r="U256" s="10"/>
      <c r="V256" s="115">
        <f t="shared" si="55"/>
        <v>40</v>
      </c>
      <c r="W256" s="120" t="str">
        <f>IF('申込一覧表（女子）'!$B$56=0,"",('申込一覧表（女子）'!$B$56))</f>
        <v/>
      </c>
      <c r="X256" s="116" t="str">
        <f t="shared" si="56"/>
        <v/>
      </c>
      <c r="Y256" s="117" t="str">
        <f t="shared" si="57"/>
        <v/>
      </c>
      <c r="Z256" s="117" t="str">
        <f t="shared" si="58"/>
        <v/>
      </c>
      <c r="AA256" s="108">
        <f t="shared" si="54"/>
        <v>0</v>
      </c>
      <c r="AB256" s="165" t="str">
        <f t="shared" si="59"/>
        <v/>
      </c>
      <c r="AC256" s="118" t="str">
        <f t="shared" si="60"/>
        <v/>
      </c>
      <c r="AD256" s="53"/>
      <c r="AE256" s="53"/>
      <c r="AF256" s="53"/>
      <c r="AG256" s="53"/>
      <c r="AH256" s="53"/>
      <c r="AI256" s="53"/>
      <c r="AJ256" s="166"/>
      <c r="AK256" s="53"/>
      <c r="AL256" s="166"/>
      <c r="AM256" s="53"/>
      <c r="AN256" s="8"/>
      <c r="AO256" s="8"/>
      <c r="AP256" s="8"/>
      <c r="AQ256" s="8"/>
      <c r="AR256" s="8"/>
      <c r="AS256" s="8"/>
      <c r="AT256" s="8"/>
      <c r="AU256" s="8"/>
      <c r="AV256" s="10"/>
      <c r="AW256" s="10"/>
      <c r="AX256" s="10"/>
      <c r="AY256" s="4" t="str">
        <f t="shared" si="61"/>
        <v/>
      </c>
      <c r="AZ256" s="4" t="str">
        <f t="shared" si="61"/>
        <v/>
      </c>
      <c r="BA256" s="4" t="str">
        <f t="shared" si="61"/>
        <v/>
      </c>
      <c r="BB256" s="4" t="str">
        <f t="shared" si="61"/>
        <v/>
      </c>
      <c r="BC256" s="4" t="str">
        <f>IF(CD256="○",COUNTIF($AN$17:CD256,"○"),"")</f>
        <v/>
      </c>
      <c r="BD256" s="4" t="str">
        <f>IF(CE256="○",COUNTIF($AO$17:CE256,"○"),"")</f>
        <v/>
      </c>
      <c r="BE256" s="4" t="str">
        <f>IF(CF256="○",COUNTIF($AP$17:CF256,"○"),"")</f>
        <v/>
      </c>
      <c r="BF256" s="4" t="str">
        <f>IF(CK256="○",COUNTIF($AU$17:CK256,"○"),"")</f>
        <v/>
      </c>
      <c r="BG256" s="77"/>
      <c r="BH256" s="77"/>
      <c r="BI256" s="4" t="str">
        <f t="shared" si="62"/>
        <v/>
      </c>
      <c r="BJ256" s="4" t="str">
        <f t="shared" si="62"/>
        <v/>
      </c>
      <c r="BK256" s="4" t="str">
        <f t="shared" si="62"/>
        <v/>
      </c>
      <c r="BL256" s="4" t="str">
        <f t="shared" si="62"/>
        <v/>
      </c>
      <c r="BM256" s="4" t="str">
        <f>IF(CL256="○",COUNTIF($AN$17:CL256,"○"),"")</f>
        <v/>
      </c>
      <c r="BN256" s="4" t="str">
        <f>IF(CM256="○",COUNTIF($AO$17:CM256,"○"),"")</f>
        <v/>
      </c>
      <c r="BO256" s="4" t="str">
        <f>IF(CN256="○",COUNTIF($AP$17:CN256,"○"),"")</f>
        <v/>
      </c>
      <c r="BP256" s="4" t="str">
        <f>IF(DI256="○",COUNTIF($AU$17:DI256,"○"),"")</f>
        <v/>
      </c>
      <c r="BQ256" s="77"/>
      <c r="BR256" s="77"/>
      <c r="BS256" s="10"/>
      <c r="BT256" s="10"/>
      <c r="BU256" s="10"/>
      <c r="BV256" s="10"/>
      <c r="BW256" s="10"/>
      <c r="BX256" s="10"/>
      <c r="BY256" s="26"/>
      <c r="BZ256" s="4"/>
      <c r="CA256" s="4"/>
      <c r="CB256" s="10"/>
      <c r="CC256" s="10"/>
      <c r="CD256" s="10"/>
      <c r="CE256" s="10"/>
      <c r="CF256" s="10"/>
    </row>
    <row r="257" spans="24:83" x14ac:dyDescent="0.15">
      <c r="BT257" s="10"/>
      <c r="BU257" s="10"/>
      <c r="BV257" s="10"/>
      <c r="BW257" s="10"/>
      <c r="BX257" s="10"/>
      <c r="CC257" s="10"/>
      <c r="CD257" s="10"/>
      <c r="CE257" s="10"/>
    </row>
    <row r="258" spans="24:83" ht="21" x14ac:dyDescent="0.15">
      <c r="X258" s="2" ph="1"/>
    </row>
    <row r="259" spans="24:83" ht="21" x14ac:dyDescent="0.15">
      <c r="X259" s="2" ph="1"/>
    </row>
    <row r="260" spans="24:83" ht="21" x14ac:dyDescent="0.15">
      <c r="X260" s="2" ph="1"/>
    </row>
  </sheetData>
  <protectedRanges>
    <protectedRange sqref="AX7:AZ9 V15:AU16 V17:V256 X17:AW256 V12:AA13 V14:AQ14" name="範囲1_1_1"/>
    <protectedRange password="E484" sqref="CC257:CE257 BT257:BX257 AY10:BF88 U1:U16 BG1:BR88 V1:BF1 AX2:BF9 BS7:CG9 BS5:CC6 BS1:CE4 AX10:AX11 V15:AU16 BS10:CE16 BS17:CF88 AB89:CF96 AB58:AX88 A89:V256 U17:V88 X58:AA96 X97:CF256 X57:AX57 X17:AW56 V12:AA13 V14:AQ14 A1:T88" name="範囲2_1_1"/>
    <protectedRange sqref="AG4:AK4 V4:W4 V11:AW11 AC4:AE4 AT7:AV8 AU6 AW6:AW8 AM5:AU5 V5:V10 AM6:AS8 X5:AL10" name="範囲1_1_2"/>
    <protectedRange password="E484" sqref="AP2 V4:W4 AC4:AE4 AO3:AP4 AG4:AK4 V11:AW11 AL6:AL10 AW6:AW8 AT7:AV8 AU6 V5:V10 AL5:AW5 AQ2:AW4 AL2:AN4 V2:AK3 AM6:AS8 X5:AK10" name="範囲2_1_2"/>
    <protectedRange sqref="W17:W256" name="範囲1_1_3"/>
    <protectedRange password="E484" sqref="W17:W256" name="範囲2_1_3"/>
    <protectedRange password="E484" sqref="AX12:AX56" name="範囲2_1_2_1_1"/>
    <protectedRange sqref="AV12:AW16" name="範囲3_2_1_1"/>
    <protectedRange sqref="AV12:AW16" name="範囲1_1_2_1_1"/>
    <protectedRange password="E484" sqref="AV12:AW16" name="範囲2_1_2_1_3"/>
    <protectedRange sqref="AB12:AQ13" name="範囲1_1_2_3"/>
    <protectedRange password="E484" sqref="AR13:AU13" name="範囲2_1_2_2_1"/>
    <protectedRange sqref="AR14:AU14" name="範囲3_2_2_3"/>
    <protectedRange sqref="AR14:AU14" name="範囲1_1_2_2_3"/>
    <protectedRange password="E484" sqref="AR14:AU14" name="範囲2_1_2_2_3"/>
    <protectedRange sqref="AR12:AU12" name="範囲3_2_2_1_1_1"/>
    <protectedRange sqref="AR12:AU12" name="範囲1_1_2_2_1_1_1"/>
    <protectedRange password="E484" sqref="AR12:AU12" name="範囲2_1_2_2_1_1_1"/>
  </protectedRanges>
  <mergeCells count="48">
    <mergeCell ref="AC9:AJ9"/>
    <mergeCell ref="AN10:AP10"/>
    <mergeCell ref="AS10:AU10"/>
    <mergeCell ref="AL14:AL16"/>
    <mergeCell ref="AJ13:AM13"/>
    <mergeCell ref="AN13:AQ13"/>
    <mergeCell ref="AR13:AU13"/>
    <mergeCell ref="AM14:AM16"/>
    <mergeCell ref="AE14:AE16"/>
    <mergeCell ref="AF14:AF16"/>
    <mergeCell ref="AB12:AQ12"/>
    <mergeCell ref="AR12:AU12"/>
    <mergeCell ref="AJ14:AJ16"/>
    <mergeCell ref="AK14:AK16"/>
    <mergeCell ref="AC6:AJ6"/>
    <mergeCell ref="AO6:AQ6"/>
    <mergeCell ref="AC7:AJ7"/>
    <mergeCell ref="AM7:AM8"/>
    <mergeCell ref="AN7:AN8"/>
    <mergeCell ref="AO7:AQ8"/>
    <mergeCell ref="AC8:AJ8"/>
    <mergeCell ref="V2:AF2"/>
    <mergeCell ref="AG2:AN2"/>
    <mergeCell ref="AC5:AJ5"/>
    <mergeCell ref="AE4:AJ4"/>
    <mergeCell ref="AM5:AQ5"/>
    <mergeCell ref="A14:H16"/>
    <mergeCell ref="K14:R16"/>
    <mergeCell ref="AB14:AB16"/>
    <mergeCell ref="AC14:AC16"/>
    <mergeCell ref="AD14:AD16"/>
    <mergeCell ref="V12:V16"/>
    <mergeCell ref="W12:W16"/>
    <mergeCell ref="X12:X16"/>
    <mergeCell ref="Z12:Z16"/>
    <mergeCell ref="AB13:AI13"/>
    <mergeCell ref="AG14:AG16"/>
    <mergeCell ref="AH14:AH16"/>
    <mergeCell ref="AI14:AI16"/>
    <mergeCell ref="AY14:BF16"/>
    <mergeCell ref="BI14:BP16"/>
    <mergeCell ref="AR5:AS5"/>
    <mergeCell ref="AT5:AW6"/>
    <mergeCell ref="AR7:AR8"/>
    <mergeCell ref="AS7:AS8"/>
    <mergeCell ref="AT7:AW8"/>
    <mergeCell ref="AV12:AW16"/>
    <mergeCell ref="AX12:AX16"/>
  </mergeCells>
  <phoneticPr fontId="1"/>
  <conditionalFormatting sqref="AN16:AU16">
    <cfRule type="expression" dxfId="20" priority="1">
      <formula>AN16&gt;4000</formula>
    </cfRule>
    <cfRule type="expression" dxfId="19" priority="2">
      <formula>OR(AN$17:AN$56="○")</formula>
    </cfRule>
  </conditionalFormatting>
  <dataValidations count="1">
    <dataValidation type="list" allowBlank="1" showInputMessage="1" showErrorMessage="1" sqref="AB57:AB256" xr:uid="{00000000-0002-0000-0600-000000000000}">
      <formula1>$BY$17:$BY$45</formula1>
    </dataValidation>
  </dataValidations>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H262"/>
  <sheetViews>
    <sheetView showGridLines="0" zoomScale="80" zoomScaleNormal="80" zoomScaleSheetLayoutView="100" workbookViewId="0">
      <selection activeCell="A2" sqref="A2"/>
    </sheetView>
  </sheetViews>
  <sheetFormatPr defaultColWidth="9" defaultRowHeight="13.5" x14ac:dyDescent="0.15"/>
  <cols>
    <col min="1" max="1" width="3.75" style="294" customWidth="1"/>
    <col min="2" max="2" width="5.375" style="293" customWidth="1"/>
    <col min="3" max="3" width="10.625" style="293" customWidth="1"/>
    <col min="4" max="4" width="8.75" style="293" customWidth="1"/>
    <col min="5" max="5" width="4.375" style="293" customWidth="1"/>
    <col min="6" max="6" width="10.625" style="294" hidden="1" customWidth="1"/>
    <col min="7" max="7" width="4.375" style="293" customWidth="1"/>
    <col min="8" max="8" width="8.625" style="293" customWidth="1"/>
    <col min="9" max="9" width="4.375" style="293" customWidth="1"/>
    <col min="10" max="10" width="8.625" style="293" customWidth="1"/>
    <col min="11" max="11" width="4.375" style="293" customWidth="1"/>
    <col min="12" max="12" width="8.625" style="293" customWidth="1"/>
    <col min="13" max="13" width="4.375" style="293" customWidth="1"/>
    <col min="14" max="14" width="8.625" style="293" customWidth="1"/>
    <col min="15" max="15" width="4.125" style="293" customWidth="1"/>
    <col min="16" max="16" width="8.375" style="293" customWidth="1"/>
    <col min="17" max="17" width="4.125" style="293" customWidth="1"/>
    <col min="18" max="18" width="8.375" style="293" customWidth="1"/>
    <col min="19" max="26" width="6.75" style="293" customWidth="1"/>
    <col min="27" max="27" width="1.625" style="293" customWidth="1"/>
    <col min="28" max="28" width="5.125" style="293" customWidth="1"/>
    <col min="29" max="29" width="7.125" style="293" customWidth="1"/>
    <col min="30" max="30" width="8.75" style="293" hidden="1" customWidth="1"/>
    <col min="31" max="31" width="9" style="428" hidden="1" customWidth="1"/>
    <col min="32" max="32" width="9" style="293" hidden="1" customWidth="1"/>
    <col min="33" max="33" width="11.125" style="293" hidden="1" customWidth="1"/>
    <col min="34" max="34" width="3.875" style="293" hidden="1" customWidth="1"/>
    <col min="35" max="38" width="9" style="293" customWidth="1"/>
    <col min="39" max="16384" width="9" style="293"/>
  </cols>
  <sheetData>
    <row r="1" spans="1:34" ht="2.25" customHeight="1" thickBot="1" x14ac:dyDescent="0.2">
      <c r="A1" s="291"/>
      <c r="B1" s="291"/>
      <c r="C1" s="291"/>
      <c r="D1" s="291"/>
      <c r="E1" s="291"/>
      <c r="F1" s="291"/>
      <c r="G1" s="291"/>
      <c r="H1" s="291"/>
      <c r="I1" s="291"/>
      <c r="J1" s="291"/>
      <c r="K1" s="291"/>
      <c r="L1" s="291"/>
      <c r="M1" s="291"/>
      <c r="N1" s="291"/>
      <c r="O1" s="291"/>
      <c r="P1" s="291"/>
      <c r="Q1" s="291"/>
      <c r="R1" s="291"/>
      <c r="S1" s="291"/>
      <c r="T1" s="291"/>
      <c r="U1" s="291"/>
      <c r="V1" s="291"/>
      <c r="W1" s="292"/>
      <c r="X1" s="292"/>
      <c r="Y1" s="292"/>
      <c r="Z1" s="292"/>
      <c r="AA1" s="291"/>
      <c r="AB1" s="291"/>
      <c r="AC1" s="291"/>
      <c r="AD1" s="291"/>
      <c r="AE1" s="291"/>
      <c r="AF1" s="291"/>
      <c r="AG1" s="291"/>
      <c r="AH1" s="291"/>
    </row>
    <row r="2" spans="1:34" ht="25.5" customHeight="1" thickBot="1" x14ac:dyDescent="0.2">
      <c r="B2" s="295"/>
      <c r="D2" s="295"/>
      <c r="F2" s="295"/>
      <c r="G2" s="296" t="s">
        <v>57</v>
      </c>
      <c r="H2" s="297"/>
      <c r="I2" s="760" t="str">
        <f>'申込一覧表（男子）'!I2:P2</f>
        <v>令和8年度第3回小田原地区記録会</v>
      </c>
      <c r="J2" s="761"/>
      <c r="K2" s="761"/>
      <c r="L2" s="761"/>
      <c r="M2" s="761"/>
      <c r="N2" s="761"/>
      <c r="O2" s="761"/>
      <c r="P2" s="762"/>
      <c r="Q2" s="298" t="s">
        <v>72</v>
      </c>
      <c r="R2" s="763" t="s">
        <v>73</v>
      </c>
      <c r="S2" s="763"/>
      <c r="T2" s="299" t="s">
        <v>74</v>
      </c>
      <c r="U2" s="300" t="s">
        <v>96</v>
      </c>
      <c r="V2" s="301"/>
      <c r="W2" s="301"/>
      <c r="X2" s="302"/>
      <c r="Y2" s="302"/>
      <c r="Z2" s="301"/>
      <c r="AA2" s="301"/>
      <c r="AB2" s="301"/>
      <c r="AC2" s="291"/>
      <c r="AD2" s="291"/>
      <c r="AE2" s="291"/>
      <c r="AF2" s="291"/>
      <c r="AG2" s="291"/>
      <c r="AH2" s="291"/>
    </row>
    <row r="3" spans="1:34" ht="9.75" customHeight="1" x14ac:dyDescent="0.15">
      <c r="A3" s="303"/>
      <c r="B3" s="303"/>
      <c r="C3" s="303"/>
      <c r="D3" s="303"/>
      <c r="E3" s="303"/>
      <c r="F3" s="303"/>
      <c r="G3" s="303"/>
      <c r="H3" s="303"/>
      <c r="I3" s="303"/>
      <c r="J3" s="303"/>
      <c r="K3" s="303"/>
      <c r="L3" s="303"/>
      <c r="M3" s="303"/>
      <c r="N3" s="303"/>
      <c r="O3" s="303"/>
      <c r="P3" s="303"/>
      <c r="Q3" s="303"/>
      <c r="R3" s="303"/>
      <c r="S3" s="291"/>
      <c r="T3" s="291"/>
      <c r="U3" s="291"/>
      <c r="V3" s="291"/>
      <c r="W3" s="292"/>
      <c r="X3" s="292"/>
      <c r="Y3" s="292"/>
      <c r="Z3" s="292"/>
      <c r="AA3" s="291"/>
      <c r="AB3" s="291"/>
      <c r="AC3" s="291"/>
      <c r="AD3" s="291"/>
      <c r="AE3" s="291"/>
      <c r="AF3" s="291"/>
      <c r="AG3" s="291"/>
      <c r="AH3" s="291"/>
    </row>
    <row r="4" spans="1:34" ht="19.5" customHeight="1" thickBot="1" x14ac:dyDescent="0.2">
      <c r="A4" s="304"/>
      <c r="B4" s="304"/>
      <c r="C4" s="291"/>
      <c r="D4" s="291"/>
      <c r="E4" s="291"/>
      <c r="F4" s="291"/>
      <c r="G4" s="291"/>
      <c r="H4" s="305" t="str">
        <f>'申込一覧表（男子）'!H4</f>
        <v>（所属略称：</v>
      </c>
      <c r="I4" s="306"/>
      <c r="J4" s="691">
        <f>'申込一覧表（男子）'!J4:O4</f>
        <v>0</v>
      </c>
      <c r="K4" s="691"/>
      <c r="L4" s="691"/>
      <c r="M4" s="691"/>
      <c r="N4" s="691"/>
      <c r="O4" s="691"/>
      <c r="P4" s="307" t="s">
        <v>61</v>
      </c>
      <c r="Q4" s="303"/>
      <c r="R4" s="303"/>
      <c r="S4" s="291"/>
      <c r="T4" s="291"/>
      <c r="U4" s="291"/>
      <c r="V4" s="291"/>
      <c r="W4" s="292"/>
      <c r="X4" s="292"/>
      <c r="Y4" s="292"/>
      <c r="Z4" s="292"/>
      <c r="AA4" s="291"/>
      <c r="AB4" s="291"/>
      <c r="AC4" s="291"/>
      <c r="AD4" s="291"/>
      <c r="AE4" s="291"/>
      <c r="AF4" s="291"/>
      <c r="AG4" s="291"/>
      <c r="AH4" s="291"/>
    </row>
    <row r="5" spans="1:34" ht="25.5" customHeight="1" thickBot="1" x14ac:dyDescent="0.2">
      <c r="A5" s="308" t="s">
        <v>51</v>
      </c>
      <c r="B5" s="309"/>
      <c r="C5" s="309"/>
      <c r="D5" s="309"/>
      <c r="E5" s="309"/>
      <c r="F5" s="309"/>
      <c r="G5" s="310"/>
      <c r="H5" s="759">
        <f>'申込一覧表（男子）'!H5:O5</f>
        <v>0</v>
      </c>
      <c r="I5" s="677"/>
      <c r="J5" s="677"/>
      <c r="K5" s="677"/>
      <c r="L5" s="677"/>
      <c r="M5" s="677"/>
      <c r="N5" s="677"/>
      <c r="O5" s="678"/>
      <c r="P5" s="311"/>
      <c r="Q5" s="312"/>
      <c r="R5" s="663" t="s">
        <v>49</v>
      </c>
      <c r="S5" s="664"/>
      <c r="T5" s="664"/>
      <c r="U5" s="664"/>
      <c r="V5" s="665"/>
      <c r="W5" s="663" t="s">
        <v>50</v>
      </c>
      <c r="X5" s="665"/>
      <c r="Y5" s="655" t="s">
        <v>77</v>
      </c>
      <c r="Z5" s="656"/>
      <c r="AA5" s="656"/>
      <c r="AB5" s="657"/>
      <c r="AC5" s="291"/>
      <c r="AD5" s="291"/>
      <c r="AE5" s="291"/>
      <c r="AF5" s="291"/>
      <c r="AG5" s="291"/>
      <c r="AH5" s="291"/>
    </row>
    <row r="6" spans="1:34" s="322" customFormat="1" ht="21.95" customHeight="1" thickBot="1" x14ac:dyDescent="0.2">
      <c r="A6" s="313" t="s">
        <v>52</v>
      </c>
      <c r="B6" s="314"/>
      <c r="C6" s="314"/>
      <c r="D6" s="314"/>
      <c r="E6" s="314"/>
      <c r="F6" s="314"/>
      <c r="G6" s="315"/>
      <c r="H6" s="645">
        <f>'申込一覧表（男子）'!H6:O6</f>
        <v>0</v>
      </c>
      <c r="I6" s="646"/>
      <c r="J6" s="646"/>
      <c r="K6" s="646"/>
      <c r="L6" s="646"/>
      <c r="M6" s="646"/>
      <c r="N6" s="646"/>
      <c r="O6" s="753"/>
      <c r="P6" s="316"/>
      <c r="Q6" s="317"/>
      <c r="R6" s="318" t="s">
        <v>76</v>
      </c>
      <c r="S6" s="319" t="s">
        <v>44</v>
      </c>
      <c r="T6" s="682" t="s">
        <v>45</v>
      </c>
      <c r="U6" s="664"/>
      <c r="V6" s="665"/>
      <c r="W6" s="429" t="s">
        <v>46</v>
      </c>
      <c r="X6" s="430" t="s">
        <v>47</v>
      </c>
      <c r="Y6" s="658"/>
      <c r="Z6" s="659"/>
      <c r="AA6" s="659"/>
      <c r="AB6" s="660"/>
      <c r="AC6" s="321"/>
      <c r="AD6" s="321"/>
      <c r="AE6" s="321"/>
      <c r="AF6" s="321"/>
      <c r="AG6" s="321"/>
      <c r="AH6" s="321"/>
    </row>
    <row r="7" spans="1:34" s="322" customFormat="1" ht="21.95" customHeight="1" x14ac:dyDescent="0.15">
      <c r="A7" s="323" t="s">
        <v>54</v>
      </c>
      <c r="B7" s="324"/>
      <c r="C7" s="324"/>
      <c r="D7" s="324"/>
      <c r="E7" s="324"/>
      <c r="F7" s="324"/>
      <c r="G7" s="325"/>
      <c r="H7" s="645">
        <f>'申込一覧表（男子）'!H7:O7</f>
        <v>0</v>
      </c>
      <c r="I7" s="646"/>
      <c r="J7" s="646"/>
      <c r="K7" s="646"/>
      <c r="L7" s="646"/>
      <c r="M7" s="646"/>
      <c r="N7" s="646"/>
      <c r="O7" s="753"/>
      <c r="P7" s="326" t="s">
        <v>0</v>
      </c>
      <c r="Q7" s="317"/>
      <c r="R7" s="755"/>
      <c r="S7" s="757">
        <f>COUNTA(C17:C56)</f>
        <v>0</v>
      </c>
      <c r="T7" s="676">
        <f>R7+S7</f>
        <v>0</v>
      </c>
      <c r="U7" s="677"/>
      <c r="V7" s="678"/>
      <c r="W7" s="672">
        <f>COUNTA(G17:G56)+COUNTA(I17:I56)+COUNTA(K17:K56)+COUNTA(M17:M56)+COUNTA(O17:O56)+COUNTA(Q17:Q56)</f>
        <v>0</v>
      </c>
      <c r="X7" s="689">
        <f>COUNTA(S16:Z16)</f>
        <v>0</v>
      </c>
      <c r="Y7" s="666">
        <f>W7*300+X7*500</f>
        <v>0</v>
      </c>
      <c r="Z7" s="667"/>
      <c r="AA7" s="667"/>
      <c r="AB7" s="668"/>
      <c r="AC7" s="321"/>
      <c r="AD7" s="321"/>
      <c r="AE7" s="321"/>
      <c r="AF7" s="321"/>
      <c r="AG7" s="321"/>
      <c r="AH7" s="321"/>
    </row>
    <row r="8" spans="1:34" s="322" customFormat="1" ht="21.95" customHeight="1" thickBot="1" x14ac:dyDescent="0.2">
      <c r="A8" s="327" t="s">
        <v>95</v>
      </c>
      <c r="B8" s="328"/>
      <c r="C8" s="328"/>
      <c r="D8" s="328"/>
      <c r="E8" s="328"/>
      <c r="F8" s="328"/>
      <c r="G8" s="329"/>
      <c r="H8" s="645">
        <f>'申込一覧表（男子）'!H8:O8</f>
        <v>0</v>
      </c>
      <c r="I8" s="646"/>
      <c r="J8" s="646"/>
      <c r="K8" s="646"/>
      <c r="L8" s="646"/>
      <c r="M8" s="646"/>
      <c r="N8" s="646"/>
      <c r="O8" s="753"/>
      <c r="P8" s="326" t="s">
        <v>0</v>
      </c>
      <c r="Q8" s="317"/>
      <c r="R8" s="756"/>
      <c r="S8" s="758"/>
      <c r="T8" s="679"/>
      <c r="U8" s="680"/>
      <c r="V8" s="681"/>
      <c r="W8" s="673"/>
      <c r="X8" s="690"/>
      <c r="Y8" s="669"/>
      <c r="Z8" s="670"/>
      <c r="AA8" s="670"/>
      <c r="AB8" s="671"/>
      <c r="AC8" s="317"/>
      <c r="AD8" s="321"/>
      <c r="AE8" s="321"/>
      <c r="AF8" s="321"/>
      <c r="AG8" s="321"/>
      <c r="AH8" s="321"/>
    </row>
    <row r="9" spans="1:34" s="322" customFormat="1" ht="21.95" customHeight="1" thickBot="1" x14ac:dyDescent="0.2">
      <c r="A9" s="330" t="s">
        <v>62</v>
      </c>
      <c r="B9" s="331"/>
      <c r="C9" s="331"/>
      <c r="D9" s="331"/>
      <c r="E9" s="331"/>
      <c r="F9" s="331"/>
      <c r="G9" s="332"/>
      <c r="H9" s="754">
        <f>'申込一覧表（男子）'!H9:O9</f>
        <v>0</v>
      </c>
      <c r="I9" s="680"/>
      <c r="J9" s="680"/>
      <c r="K9" s="680"/>
      <c r="L9" s="680"/>
      <c r="M9" s="680"/>
      <c r="N9" s="680"/>
      <c r="O9" s="681"/>
      <c r="P9" s="333"/>
      <c r="Q9" s="334"/>
      <c r="R9" s="335" t="s">
        <v>87</v>
      </c>
      <c r="S9" s="321"/>
      <c r="T9" s="321"/>
      <c r="U9" s="321"/>
      <c r="V9" s="321"/>
      <c r="W9" s="321"/>
      <c r="X9" s="321"/>
      <c r="Y9" s="321"/>
      <c r="Z9" s="321"/>
      <c r="AA9" s="321"/>
      <c r="AB9" s="321"/>
      <c r="AC9" s="317"/>
      <c r="AD9" s="321"/>
      <c r="AE9" s="321"/>
      <c r="AF9" s="321"/>
      <c r="AG9" s="321"/>
      <c r="AH9" s="321"/>
    </row>
    <row r="10" spans="1:34" s="322" customFormat="1" ht="21.75" customHeight="1" thickBot="1" x14ac:dyDescent="0.2">
      <c r="A10" s="336"/>
      <c r="B10" s="321"/>
      <c r="C10" s="321"/>
      <c r="D10" s="321"/>
      <c r="E10" s="321"/>
      <c r="F10" s="321"/>
      <c r="G10" s="321"/>
      <c r="H10" s="317"/>
      <c r="I10" s="317"/>
      <c r="J10" s="317"/>
      <c r="K10" s="317"/>
      <c r="L10" s="317"/>
      <c r="M10" s="317"/>
      <c r="N10" s="317"/>
      <c r="O10" s="317"/>
      <c r="P10" s="337"/>
      <c r="Q10" s="334"/>
      <c r="R10" s="338" t="s">
        <v>25</v>
      </c>
      <c r="S10" s="603"/>
      <c r="T10" s="604"/>
      <c r="U10" s="604"/>
      <c r="V10" s="339" t="s">
        <v>26</v>
      </c>
      <c r="W10" s="340" t="s">
        <v>25</v>
      </c>
      <c r="X10" s="603"/>
      <c r="Y10" s="604"/>
      <c r="Z10" s="604"/>
      <c r="AA10" s="605" t="s">
        <v>26</v>
      </c>
      <c r="AB10" s="606"/>
      <c r="AC10" s="317"/>
      <c r="AD10" s="321"/>
      <c r="AE10" s="321"/>
      <c r="AF10" s="321"/>
      <c r="AG10" s="321"/>
      <c r="AH10" s="321"/>
    </row>
    <row r="11" spans="1:34" ht="6" customHeight="1" thickBot="1" x14ac:dyDescent="0.2">
      <c r="A11" s="341"/>
      <c r="B11" s="342"/>
      <c r="C11" s="342"/>
      <c r="D11" s="342"/>
      <c r="E11" s="342"/>
      <c r="F11" s="341"/>
      <c r="G11" s="342"/>
      <c r="H11" s="342"/>
      <c r="I11" s="342"/>
      <c r="J11" s="342"/>
      <c r="K11" s="342"/>
      <c r="L11" s="342"/>
      <c r="M11" s="342"/>
      <c r="N11" s="342"/>
      <c r="O11" s="342"/>
      <c r="P11" s="342"/>
      <c r="Q11" s="342"/>
      <c r="R11" s="342"/>
      <c r="S11" s="342"/>
      <c r="T11" s="342"/>
      <c r="U11" s="342"/>
      <c r="V11" s="342"/>
      <c r="W11" s="342"/>
      <c r="X11" s="342"/>
      <c r="Y11" s="342"/>
      <c r="Z11" s="342"/>
      <c r="AA11" s="342"/>
      <c r="AB11" s="342"/>
      <c r="AC11" s="291"/>
      <c r="AD11" s="291"/>
      <c r="AE11" s="292"/>
      <c r="AF11" s="291"/>
      <c r="AG11" s="291"/>
      <c r="AH11" s="291"/>
    </row>
    <row r="12" spans="1:34" ht="24.75" customHeight="1" x14ac:dyDescent="0.15">
      <c r="A12" s="622" t="s">
        <v>1</v>
      </c>
      <c r="B12" s="625" t="s">
        <v>55</v>
      </c>
      <c r="C12" s="628" t="s">
        <v>2</v>
      </c>
      <c r="D12" s="597" t="s">
        <v>86</v>
      </c>
      <c r="E12" s="633" t="s">
        <v>3</v>
      </c>
      <c r="F12" s="343"/>
      <c r="G12" s="750" t="s">
        <v>4</v>
      </c>
      <c r="H12" s="751"/>
      <c r="I12" s="751"/>
      <c r="J12" s="751"/>
      <c r="K12" s="751"/>
      <c r="L12" s="751"/>
      <c r="M12" s="751"/>
      <c r="N12" s="751"/>
      <c r="O12" s="751"/>
      <c r="P12" s="751"/>
      <c r="Q12" s="751"/>
      <c r="R12" s="751"/>
      <c r="S12" s="751"/>
      <c r="T12" s="751"/>
      <c r="U12" s="751"/>
      <c r="V12" s="751"/>
      <c r="W12" s="751"/>
      <c r="X12" s="751"/>
      <c r="Y12" s="751"/>
      <c r="Z12" s="752"/>
      <c r="AA12" s="639" t="s">
        <v>65</v>
      </c>
      <c r="AB12" s="640"/>
      <c r="AC12" s="600" t="s">
        <v>64</v>
      </c>
      <c r="AD12" s="291"/>
      <c r="AE12" s="292"/>
      <c r="AF12" s="291"/>
      <c r="AG12" s="291"/>
      <c r="AH12" s="291"/>
    </row>
    <row r="13" spans="1:34" ht="15" customHeight="1" x14ac:dyDescent="0.15">
      <c r="A13" s="623"/>
      <c r="B13" s="626"/>
      <c r="C13" s="629"/>
      <c r="D13" s="598"/>
      <c r="E13" s="634"/>
      <c r="F13" s="344"/>
      <c r="G13" s="607" t="s">
        <v>6</v>
      </c>
      <c r="H13" s="608"/>
      <c r="I13" s="608"/>
      <c r="J13" s="608"/>
      <c r="K13" s="608"/>
      <c r="L13" s="608"/>
      <c r="M13" s="608"/>
      <c r="N13" s="609"/>
      <c r="O13" s="610" t="s">
        <v>7</v>
      </c>
      <c r="P13" s="611"/>
      <c r="Q13" s="611"/>
      <c r="R13" s="612"/>
      <c r="S13" s="766" t="s">
        <v>84</v>
      </c>
      <c r="T13" s="619"/>
      <c r="U13" s="619"/>
      <c r="V13" s="767"/>
      <c r="W13" s="621" t="s">
        <v>40</v>
      </c>
      <c r="X13" s="621"/>
      <c r="Y13" s="621"/>
      <c r="Z13" s="621"/>
      <c r="AA13" s="641"/>
      <c r="AB13" s="642"/>
      <c r="AC13" s="601"/>
      <c r="AD13" s="291"/>
      <c r="AE13" s="292"/>
      <c r="AF13" s="291"/>
      <c r="AG13" s="291"/>
      <c r="AH13" s="291"/>
    </row>
    <row r="14" spans="1:34" ht="15" customHeight="1" thickBot="1" x14ac:dyDescent="0.2">
      <c r="A14" s="623"/>
      <c r="B14" s="626"/>
      <c r="C14" s="629"/>
      <c r="D14" s="598"/>
      <c r="E14" s="634"/>
      <c r="F14" s="346"/>
      <c r="G14" s="613" t="s">
        <v>8</v>
      </c>
      <c r="H14" s="613" t="s">
        <v>9</v>
      </c>
      <c r="I14" s="613" t="s">
        <v>8</v>
      </c>
      <c r="J14" s="613" t="s">
        <v>9</v>
      </c>
      <c r="K14" s="613" t="s">
        <v>8</v>
      </c>
      <c r="L14" s="613" t="s">
        <v>9</v>
      </c>
      <c r="M14" s="613" t="s">
        <v>8</v>
      </c>
      <c r="N14" s="613" t="s">
        <v>9</v>
      </c>
      <c r="O14" s="613" t="s">
        <v>8</v>
      </c>
      <c r="P14" s="613" t="s">
        <v>9</v>
      </c>
      <c r="Q14" s="613" t="s">
        <v>8</v>
      </c>
      <c r="R14" s="636" t="s">
        <v>9</v>
      </c>
      <c r="S14" s="431" t="s">
        <v>10</v>
      </c>
      <c r="T14" s="348" t="s">
        <v>11</v>
      </c>
      <c r="U14" s="348" t="s">
        <v>12</v>
      </c>
      <c r="V14" s="348" t="s">
        <v>39</v>
      </c>
      <c r="W14" s="432" t="s">
        <v>80</v>
      </c>
      <c r="X14" s="349" t="s">
        <v>81</v>
      </c>
      <c r="Y14" s="349" t="s">
        <v>82</v>
      </c>
      <c r="Z14" s="349" t="s">
        <v>83</v>
      </c>
      <c r="AA14" s="641"/>
      <c r="AB14" s="642"/>
      <c r="AC14" s="601"/>
      <c r="AD14" s="291"/>
      <c r="AE14" s="292"/>
      <c r="AF14" s="291"/>
      <c r="AG14" s="291"/>
      <c r="AH14" s="291"/>
    </row>
    <row r="15" spans="1:34" ht="15" customHeight="1" thickTop="1" thickBot="1" x14ac:dyDescent="0.2">
      <c r="A15" s="623"/>
      <c r="B15" s="626"/>
      <c r="C15" s="629"/>
      <c r="D15" s="598"/>
      <c r="E15" s="634"/>
      <c r="F15" s="346" t="s">
        <v>13</v>
      </c>
      <c r="G15" s="614"/>
      <c r="H15" s="614"/>
      <c r="I15" s="614"/>
      <c r="J15" s="614"/>
      <c r="K15" s="614"/>
      <c r="L15" s="614"/>
      <c r="M15" s="614"/>
      <c r="N15" s="614"/>
      <c r="O15" s="614"/>
      <c r="P15" s="614"/>
      <c r="Q15" s="614"/>
      <c r="R15" s="637"/>
      <c r="S15" s="433" t="s">
        <v>14</v>
      </c>
      <c r="T15" s="351" t="s">
        <v>14</v>
      </c>
      <c r="U15" s="352" t="s">
        <v>14</v>
      </c>
      <c r="V15" s="352" t="s">
        <v>14</v>
      </c>
      <c r="W15" s="434" t="s">
        <v>14</v>
      </c>
      <c r="X15" s="352" t="s">
        <v>14</v>
      </c>
      <c r="Y15" s="352" t="s">
        <v>14</v>
      </c>
      <c r="Z15" s="352" t="s">
        <v>14</v>
      </c>
      <c r="AA15" s="641"/>
      <c r="AB15" s="642"/>
      <c r="AC15" s="601"/>
      <c r="AD15" s="291"/>
      <c r="AE15" s="292"/>
      <c r="AF15" s="291"/>
      <c r="AG15" s="291"/>
      <c r="AH15" s="291"/>
    </row>
    <row r="16" spans="1:34" ht="15" customHeight="1" thickTop="1" thickBot="1" x14ac:dyDescent="0.2">
      <c r="A16" s="624"/>
      <c r="B16" s="627"/>
      <c r="C16" s="630"/>
      <c r="D16" s="599"/>
      <c r="E16" s="635"/>
      <c r="F16" s="346"/>
      <c r="G16" s="615"/>
      <c r="H16" s="615"/>
      <c r="I16" s="615"/>
      <c r="J16" s="615"/>
      <c r="K16" s="615"/>
      <c r="L16" s="615"/>
      <c r="M16" s="615"/>
      <c r="N16" s="615"/>
      <c r="O16" s="615"/>
      <c r="P16" s="615"/>
      <c r="Q16" s="615"/>
      <c r="R16" s="638"/>
      <c r="S16" s="435"/>
      <c r="T16" s="354"/>
      <c r="U16" s="354"/>
      <c r="V16" s="354"/>
      <c r="W16" s="353"/>
      <c r="X16" s="354"/>
      <c r="Y16" s="354"/>
      <c r="Z16" s="354"/>
      <c r="AA16" s="643"/>
      <c r="AB16" s="644"/>
      <c r="AC16" s="602"/>
      <c r="AD16" s="291"/>
      <c r="AE16" s="292"/>
      <c r="AF16" s="291"/>
      <c r="AG16" s="291"/>
      <c r="AH16" s="291"/>
    </row>
    <row r="17" spans="1:34" s="371" customFormat="1" ht="22.5" customHeight="1" thickTop="1" x14ac:dyDescent="0.15">
      <c r="A17" s="355">
        <v>1</v>
      </c>
      <c r="B17" s="436"/>
      <c r="C17" s="437" ph="1"/>
      <c r="D17" s="358"/>
      <c r="E17" s="438"/>
      <c r="F17" s="359"/>
      <c r="G17" s="360"/>
      <c r="H17" s="361"/>
      <c r="I17" s="360"/>
      <c r="J17" s="361"/>
      <c r="K17" s="360"/>
      <c r="L17" s="361"/>
      <c r="M17" s="360"/>
      <c r="N17" s="361"/>
      <c r="O17" s="362"/>
      <c r="P17" s="363"/>
      <c r="Q17" s="362"/>
      <c r="R17" s="364"/>
      <c r="S17" s="439"/>
      <c r="T17" s="440"/>
      <c r="U17" s="440"/>
      <c r="V17" s="440"/>
      <c r="W17" s="441"/>
      <c r="X17" s="440"/>
      <c r="Y17" s="440"/>
      <c r="Z17" s="440"/>
      <c r="AA17" s="765"/>
      <c r="AB17" s="647"/>
      <c r="AC17" s="442"/>
      <c r="AD17" s="368">
        <v>0</v>
      </c>
      <c r="AE17" s="369">
        <v>100</v>
      </c>
      <c r="AF17" s="370" t="s">
        <v>16</v>
      </c>
      <c r="AG17" s="349" t="s">
        <v>60</v>
      </c>
      <c r="AH17" s="368"/>
    </row>
    <row r="18" spans="1:34" s="371" customFormat="1" ht="22.5" customHeight="1" x14ac:dyDescent="0.15">
      <c r="A18" s="355">
        <v>2</v>
      </c>
      <c r="B18" s="443"/>
      <c r="C18" s="444" ph="1"/>
      <c r="D18" s="358"/>
      <c r="E18" s="445"/>
      <c r="F18" s="374"/>
      <c r="G18" s="375"/>
      <c r="H18" s="376"/>
      <c r="I18" s="375"/>
      <c r="J18" s="376"/>
      <c r="K18" s="375"/>
      <c r="L18" s="376"/>
      <c r="M18" s="375"/>
      <c r="N18" s="376"/>
      <c r="O18" s="377"/>
      <c r="P18" s="378"/>
      <c r="Q18" s="377"/>
      <c r="R18" s="379"/>
      <c r="S18" s="446"/>
      <c r="T18" s="415"/>
      <c r="U18" s="415"/>
      <c r="V18" s="415"/>
      <c r="W18" s="414"/>
      <c r="X18" s="415"/>
      <c r="Y18" s="415"/>
      <c r="Z18" s="415"/>
      <c r="AA18" s="747"/>
      <c r="AB18" s="631"/>
      <c r="AC18" s="447"/>
      <c r="AD18" s="368">
        <v>0</v>
      </c>
      <c r="AE18" s="369">
        <v>200</v>
      </c>
      <c r="AF18" s="370" t="s">
        <v>18</v>
      </c>
      <c r="AG18" s="381"/>
      <c r="AH18" s="368"/>
    </row>
    <row r="19" spans="1:34" s="371" customFormat="1" ht="22.5" customHeight="1" x14ac:dyDescent="0.15">
      <c r="A19" s="355">
        <v>3</v>
      </c>
      <c r="B19" s="443"/>
      <c r="C19" s="444" ph="1"/>
      <c r="D19" s="358"/>
      <c r="E19" s="445"/>
      <c r="F19" s="374"/>
      <c r="G19" s="375"/>
      <c r="H19" s="376"/>
      <c r="I19" s="375"/>
      <c r="J19" s="376"/>
      <c r="K19" s="375"/>
      <c r="L19" s="376"/>
      <c r="M19" s="375"/>
      <c r="N19" s="376"/>
      <c r="O19" s="377"/>
      <c r="P19" s="378"/>
      <c r="Q19" s="377"/>
      <c r="R19" s="379"/>
      <c r="S19" s="446"/>
      <c r="T19" s="415"/>
      <c r="U19" s="415"/>
      <c r="V19" s="415"/>
      <c r="W19" s="414"/>
      <c r="X19" s="415"/>
      <c r="Y19" s="415"/>
      <c r="Z19" s="415"/>
      <c r="AA19" s="747"/>
      <c r="AB19" s="631"/>
      <c r="AC19" s="447"/>
      <c r="AD19" s="368">
        <v>0</v>
      </c>
      <c r="AE19" s="369">
        <v>800</v>
      </c>
      <c r="AF19" s="381" t="s">
        <v>20</v>
      </c>
      <c r="AG19" s="382" t="s">
        <v>99</v>
      </c>
      <c r="AH19" s="368"/>
    </row>
    <row r="20" spans="1:34" s="371" customFormat="1" ht="22.5" customHeight="1" x14ac:dyDescent="0.15">
      <c r="A20" s="355">
        <v>4</v>
      </c>
      <c r="B20" s="443"/>
      <c r="C20" s="444" ph="1"/>
      <c r="D20" s="358"/>
      <c r="E20" s="445"/>
      <c r="F20" s="374"/>
      <c r="G20" s="375"/>
      <c r="H20" s="376"/>
      <c r="I20" s="375"/>
      <c r="J20" s="376"/>
      <c r="K20" s="375"/>
      <c r="L20" s="376"/>
      <c r="M20" s="375"/>
      <c r="N20" s="376"/>
      <c r="O20" s="377"/>
      <c r="P20" s="378"/>
      <c r="Q20" s="377"/>
      <c r="R20" s="379"/>
      <c r="S20" s="446"/>
      <c r="T20" s="415"/>
      <c r="U20" s="415"/>
      <c r="V20" s="415"/>
      <c r="W20" s="414"/>
      <c r="X20" s="415"/>
      <c r="Y20" s="415"/>
      <c r="Z20" s="415"/>
      <c r="AA20" s="747"/>
      <c r="AB20" s="631"/>
      <c r="AC20" s="447"/>
      <c r="AD20" s="368">
        <v>0</v>
      </c>
      <c r="AE20" s="369">
        <v>1500</v>
      </c>
      <c r="AF20" s="381" t="s">
        <v>178</v>
      </c>
      <c r="AG20" s="348" t="s">
        <v>100</v>
      </c>
      <c r="AH20" s="368"/>
    </row>
    <row r="21" spans="1:34" s="371" customFormat="1" ht="22.5" customHeight="1" x14ac:dyDescent="0.15">
      <c r="A21" s="355">
        <v>5</v>
      </c>
      <c r="B21" s="443"/>
      <c r="C21" s="444" ph="1"/>
      <c r="D21" s="358"/>
      <c r="E21" s="445"/>
      <c r="F21" s="374"/>
      <c r="G21" s="375"/>
      <c r="H21" s="376"/>
      <c r="I21" s="375"/>
      <c r="J21" s="376"/>
      <c r="K21" s="375"/>
      <c r="L21" s="376"/>
      <c r="M21" s="375"/>
      <c r="N21" s="376"/>
      <c r="O21" s="377"/>
      <c r="P21" s="378"/>
      <c r="Q21" s="377"/>
      <c r="R21" s="379"/>
      <c r="S21" s="446"/>
      <c r="T21" s="415"/>
      <c r="U21" s="415"/>
      <c r="V21" s="415"/>
      <c r="W21" s="414"/>
      <c r="X21" s="415"/>
      <c r="Y21" s="415"/>
      <c r="Z21" s="415"/>
      <c r="AA21" s="747"/>
      <c r="AB21" s="631"/>
      <c r="AC21" s="447"/>
      <c r="AD21" s="368">
        <v>0</v>
      </c>
      <c r="AE21" s="369" t="s">
        <v>85</v>
      </c>
      <c r="AF21" s="381"/>
      <c r="AG21" s="348"/>
      <c r="AH21" s="368"/>
    </row>
    <row r="22" spans="1:34" s="371" customFormat="1" ht="22.5" customHeight="1" x14ac:dyDescent="0.15">
      <c r="A22" s="355">
        <v>6</v>
      </c>
      <c r="B22" s="443"/>
      <c r="C22" s="444" ph="1"/>
      <c r="D22" s="358"/>
      <c r="E22" s="445"/>
      <c r="F22" s="374"/>
      <c r="G22" s="375"/>
      <c r="H22" s="376"/>
      <c r="I22" s="375"/>
      <c r="J22" s="376"/>
      <c r="K22" s="375"/>
      <c r="L22" s="376"/>
      <c r="M22" s="375"/>
      <c r="N22" s="376"/>
      <c r="O22" s="377"/>
      <c r="P22" s="378"/>
      <c r="Q22" s="377"/>
      <c r="R22" s="379"/>
      <c r="S22" s="446"/>
      <c r="T22" s="415"/>
      <c r="U22" s="415"/>
      <c r="V22" s="415"/>
      <c r="W22" s="414"/>
      <c r="X22" s="415"/>
      <c r="Y22" s="415"/>
      <c r="Z22" s="415"/>
      <c r="AA22" s="747"/>
      <c r="AB22" s="631"/>
      <c r="AC22" s="447"/>
      <c r="AD22" s="368">
        <v>0</v>
      </c>
      <c r="AE22" s="369"/>
      <c r="AF22" s="370"/>
      <c r="AG22" s="348"/>
      <c r="AH22" s="368"/>
    </row>
    <row r="23" spans="1:34" s="371" customFormat="1" ht="22.5" customHeight="1" x14ac:dyDescent="0.15">
      <c r="A23" s="355">
        <v>7</v>
      </c>
      <c r="B23" s="443"/>
      <c r="C23" s="444" ph="1"/>
      <c r="D23" s="358"/>
      <c r="E23" s="445"/>
      <c r="F23" s="374"/>
      <c r="G23" s="375"/>
      <c r="H23" s="376"/>
      <c r="I23" s="375"/>
      <c r="J23" s="376"/>
      <c r="K23" s="375"/>
      <c r="L23" s="376"/>
      <c r="M23" s="375"/>
      <c r="N23" s="376"/>
      <c r="O23" s="377"/>
      <c r="P23" s="378"/>
      <c r="Q23" s="377"/>
      <c r="R23" s="379"/>
      <c r="S23" s="446"/>
      <c r="T23" s="415"/>
      <c r="U23" s="415"/>
      <c r="V23" s="415"/>
      <c r="W23" s="414"/>
      <c r="X23" s="415"/>
      <c r="Y23" s="415"/>
      <c r="Z23" s="415"/>
      <c r="AA23" s="747"/>
      <c r="AB23" s="631"/>
      <c r="AC23" s="447"/>
      <c r="AD23" s="368">
        <v>0</v>
      </c>
      <c r="AE23" s="369"/>
      <c r="AF23" s="348"/>
      <c r="AG23" s="348">
        <v>1</v>
      </c>
      <c r="AH23" s="368"/>
    </row>
    <row r="24" spans="1:34" s="371" customFormat="1" ht="22.5" customHeight="1" x14ac:dyDescent="0.15">
      <c r="A24" s="355">
        <v>8</v>
      </c>
      <c r="B24" s="443"/>
      <c r="C24" s="444" ph="1"/>
      <c r="D24" s="358"/>
      <c r="E24" s="445"/>
      <c r="F24" s="374"/>
      <c r="G24" s="375"/>
      <c r="H24" s="376"/>
      <c r="I24" s="375"/>
      <c r="J24" s="376"/>
      <c r="K24" s="375"/>
      <c r="L24" s="376"/>
      <c r="M24" s="375"/>
      <c r="N24" s="376"/>
      <c r="O24" s="377"/>
      <c r="P24" s="378"/>
      <c r="Q24" s="377"/>
      <c r="R24" s="379"/>
      <c r="S24" s="446"/>
      <c r="T24" s="415"/>
      <c r="U24" s="415"/>
      <c r="V24" s="415"/>
      <c r="W24" s="414"/>
      <c r="X24" s="415"/>
      <c r="Y24" s="415"/>
      <c r="Z24" s="415"/>
      <c r="AA24" s="747"/>
      <c r="AB24" s="631"/>
      <c r="AC24" s="447"/>
      <c r="AD24" s="368">
        <v>0</v>
      </c>
      <c r="AE24" s="369"/>
      <c r="AF24" s="381"/>
      <c r="AG24" s="348">
        <v>2</v>
      </c>
      <c r="AH24" s="368"/>
    </row>
    <row r="25" spans="1:34" s="371" customFormat="1" ht="22.5" customHeight="1" x14ac:dyDescent="0.15">
      <c r="A25" s="355">
        <v>9</v>
      </c>
      <c r="B25" s="443"/>
      <c r="C25" s="444" ph="1"/>
      <c r="D25" s="358"/>
      <c r="E25" s="445"/>
      <c r="F25" s="374"/>
      <c r="G25" s="375"/>
      <c r="H25" s="376"/>
      <c r="I25" s="375"/>
      <c r="J25" s="376"/>
      <c r="K25" s="375"/>
      <c r="L25" s="376"/>
      <c r="M25" s="375"/>
      <c r="N25" s="376"/>
      <c r="O25" s="377"/>
      <c r="P25" s="378"/>
      <c r="Q25" s="377"/>
      <c r="R25" s="379"/>
      <c r="S25" s="446"/>
      <c r="T25" s="415"/>
      <c r="U25" s="415"/>
      <c r="V25" s="415"/>
      <c r="W25" s="414"/>
      <c r="X25" s="415"/>
      <c r="Y25" s="415"/>
      <c r="Z25" s="415"/>
      <c r="AA25" s="747"/>
      <c r="AB25" s="631"/>
      <c r="AC25" s="447"/>
      <c r="AD25" s="368">
        <v>0</v>
      </c>
      <c r="AE25" s="369"/>
      <c r="AF25" s="381"/>
      <c r="AG25" s="348">
        <v>3</v>
      </c>
      <c r="AH25" s="368"/>
    </row>
    <row r="26" spans="1:34" s="371" customFormat="1" ht="22.5" customHeight="1" x14ac:dyDescent="0.15">
      <c r="A26" s="355">
        <v>10</v>
      </c>
      <c r="B26" s="443"/>
      <c r="C26" s="448" ph="1"/>
      <c r="D26" s="358"/>
      <c r="E26" s="445"/>
      <c r="F26" s="374"/>
      <c r="G26" s="375"/>
      <c r="H26" s="376"/>
      <c r="I26" s="375"/>
      <c r="J26" s="376"/>
      <c r="K26" s="375"/>
      <c r="L26" s="376"/>
      <c r="M26" s="375"/>
      <c r="N26" s="376"/>
      <c r="O26" s="377"/>
      <c r="P26" s="378"/>
      <c r="Q26" s="377"/>
      <c r="R26" s="379"/>
      <c r="S26" s="446"/>
      <c r="T26" s="415"/>
      <c r="U26" s="415"/>
      <c r="V26" s="415"/>
      <c r="W26" s="414"/>
      <c r="X26" s="415"/>
      <c r="Y26" s="415"/>
      <c r="Z26" s="415"/>
      <c r="AA26" s="747"/>
      <c r="AB26" s="631"/>
      <c r="AC26" s="447"/>
      <c r="AD26" s="368">
        <v>0</v>
      </c>
      <c r="AE26" s="369"/>
      <c r="AF26" s="381"/>
      <c r="AG26" s="381"/>
      <c r="AH26" s="368"/>
    </row>
    <row r="27" spans="1:34" s="371" customFormat="1" ht="22.5" customHeight="1" x14ac:dyDescent="0.15">
      <c r="A27" s="355">
        <v>11</v>
      </c>
      <c r="B27" s="443"/>
      <c r="C27" s="448" ph="1"/>
      <c r="D27" s="358"/>
      <c r="E27" s="445"/>
      <c r="F27" s="374">
        <f t="shared" ref="F27:F56" si="0">$J$4</f>
        <v>0</v>
      </c>
      <c r="G27" s="375"/>
      <c r="H27" s="376"/>
      <c r="I27" s="375"/>
      <c r="J27" s="376"/>
      <c r="K27" s="375"/>
      <c r="L27" s="376"/>
      <c r="M27" s="375"/>
      <c r="N27" s="376"/>
      <c r="O27" s="377"/>
      <c r="P27" s="378"/>
      <c r="Q27" s="377"/>
      <c r="R27" s="379"/>
      <c r="S27" s="446"/>
      <c r="T27" s="415"/>
      <c r="U27" s="415"/>
      <c r="V27" s="415"/>
      <c r="W27" s="414"/>
      <c r="X27" s="415"/>
      <c r="Y27" s="415"/>
      <c r="Z27" s="415"/>
      <c r="AA27" s="747"/>
      <c r="AB27" s="631"/>
      <c r="AC27" s="447"/>
      <c r="AD27" s="368">
        <v>0</v>
      </c>
      <c r="AE27" s="369"/>
      <c r="AF27" s="381"/>
      <c r="AG27" s="381"/>
      <c r="AH27" s="368"/>
    </row>
    <row r="28" spans="1:34" s="371" customFormat="1" ht="22.5" customHeight="1" x14ac:dyDescent="0.15">
      <c r="A28" s="355">
        <v>12</v>
      </c>
      <c r="B28" s="443"/>
      <c r="C28" s="448" ph="1"/>
      <c r="D28" s="358"/>
      <c r="E28" s="445"/>
      <c r="F28" s="374">
        <f t="shared" si="0"/>
        <v>0</v>
      </c>
      <c r="G28" s="375"/>
      <c r="H28" s="376"/>
      <c r="I28" s="375"/>
      <c r="J28" s="376"/>
      <c r="K28" s="375"/>
      <c r="L28" s="376"/>
      <c r="M28" s="375"/>
      <c r="N28" s="376"/>
      <c r="O28" s="377"/>
      <c r="P28" s="378"/>
      <c r="Q28" s="377"/>
      <c r="R28" s="379"/>
      <c r="S28" s="446"/>
      <c r="T28" s="415"/>
      <c r="U28" s="415"/>
      <c r="V28" s="415"/>
      <c r="W28" s="414"/>
      <c r="X28" s="415"/>
      <c r="Y28" s="415"/>
      <c r="Z28" s="415"/>
      <c r="AA28" s="747"/>
      <c r="AB28" s="631"/>
      <c r="AC28" s="447"/>
      <c r="AD28" s="368">
        <v>0</v>
      </c>
      <c r="AE28" s="369"/>
      <c r="AF28" s="381"/>
      <c r="AG28" s="381"/>
      <c r="AH28" s="368"/>
    </row>
    <row r="29" spans="1:34" s="371" customFormat="1" ht="22.5" customHeight="1" x14ac:dyDescent="0.15">
      <c r="A29" s="355">
        <v>13</v>
      </c>
      <c r="B29" s="443"/>
      <c r="C29" s="448" ph="1"/>
      <c r="D29" s="358"/>
      <c r="E29" s="445"/>
      <c r="F29" s="374">
        <f t="shared" si="0"/>
        <v>0</v>
      </c>
      <c r="G29" s="375"/>
      <c r="H29" s="376"/>
      <c r="I29" s="375"/>
      <c r="J29" s="376"/>
      <c r="K29" s="375"/>
      <c r="L29" s="376"/>
      <c r="M29" s="375"/>
      <c r="N29" s="376"/>
      <c r="O29" s="377"/>
      <c r="P29" s="378"/>
      <c r="Q29" s="377"/>
      <c r="R29" s="379"/>
      <c r="S29" s="446"/>
      <c r="T29" s="415"/>
      <c r="U29" s="415"/>
      <c r="V29" s="415"/>
      <c r="W29" s="414"/>
      <c r="X29" s="415"/>
      <c r="Y29" s="415"/>
      <c r="Z29" s="415"/>
      <c r="AA29" s="747"/>
      <c r="AB29" s="631"/>
      <c r="AC29" s="447"/>
      <c r="AD29" s="368">
        <v>0</v>
      </c>
      <c r="AE29" s="383"/>
      <c r="AF29" s="381"/>
      <c r="AG29" s="381"/>
      <c r="AH29" s="368"/>
    </row>
    <row r="30" spans="1:34" s="371" customFormat="1" ht="22.5" customHeight="1" x14ac:dyDescent="0.15">
      <c r="A30" s="355">
        <v>14</v>
      </c>
      <c r="B30" s="443"/>
      <c r="C30" s="448" ph="1"/>
      <c r="D30" s="358"/>
      <c r="E30" s="445"/>
      <c r="F30" s="374">
        <f t="shared" si="0"/>
        <v>0</v>
      </c>
      <c r="G30" s="375"/>
      <c r="H30" s="376"/>
      <c r="I30" s="375"/>
      <c r="J30" s="376"/>
      <c r="K30" s="375"/>
      <c r="L30" s="376"/>
      <c r="M30" s="375"/>
      <c r="N30" s="376"/>
      <c r="O30" s="377"/>
      <c r="P30" s="378"/>
      <c r="Q30" s="377"/>
      <c r="R30" s="379"/>
      <c r="S30" s="446"/>
      <c r="T30" s="415"/>
      <c r="U30" s="415"/>
      <c r="V30" s="415"/>
      <c r="W30" s="414"/>
      <c r="X30" s="415"/>
      <c r="Y30" s="415"/>
      <c r="Z30" s="415"/>
      <c r="AA30" s="747"/>
      <c r="AB30" s="631"/>
      <c r="AC30" s="447"/>
      <c r="AD30" s="368">
        <v>0</v>
      </c>
      <c r="AE30" s="383"/>
      <c r="AF30" s="381"/>
      <c r="AG30" s="381"/>
      <c r="AH30" s="368"/>
    </row>
    <row r="31" spans="1:34" s="371" customFormat="1" ht="22.5" customHeight="1" thickBot="1" x14ac:dyDescent="0.2">
      <c r="A31" s="384">
        <v>15</v>
      </c>
      <c r="B31" s="449"/>
      <c r="C31" s="450" ph="1"/>
      <c r="D31" s="387"/>
      <c r="E31" s="451"/>
      <c r="F31" s="388">
        <f t="shared" si="0"/>
        <v>0</v>
      </c>
      <c r="G31" s="389"/>
      <c r="H31" s="390"/>
      <c r="I31" s="389"/>
      <c r="J31" s="390"/>
      <c r="K31" s="389"/>
      <c r="L31" s="390"/>
      <c r="M31" s="389"/>
      <c r="N31" s="390"/>
      <c r="O31" s="391"/>
      <c r="P31" s="392"/>
      <c r="Q31" s="391"/>
      <c r="R31" s="393"/>
      <c r="S31" s="452"/>
      <c r="T31" s="395"/>
      <c r="U31" s="395"/>
      <c r="V31" s="395"/>
      <c r="W31" s="394"/>
      <c r="X31" s="395"/>
      <c r="Y31" s="395"/>
      <c r="Z31" s="395"/>
      <c r="AA31" s="748"/>
      <c r="AB31" s="649"/>
      <c r="AC31" s="453"/>
      <c r="AD31" s="368">
        <v>0</v>
      </c>
      <c r="AE31" s="397"/>
      <c r="AF31" s="398"/>
      <c r="AG31" s="398"/>
      <c r="AH31" s="368"/>
    </row>
    <row r="32" spans="1:34" s="371" customFormat="1" ht="22.5" customHeight="1" x14ac:dyDescent="0.15">
      <c r="A32" s="399">
        <v>16</v>
      </c>
      <c r="B32" s="454"/>
      <c r="C32" s="455" ph="1"/>
      <c r="D32" s="456"/>
      <c r="E32" s="457"/>
      <c r="F32" s="458">
        <f t="shared" si="0"/>
        <v>0</v>
      </c>
      <c r="G32" s="459"/>
      <c r="H32" s="460"/>
      <c r="I32" s="459"/>
      <c r="J32" s="460"/>
      <c r="K32" s="459"/>
      <c r="L32" s="460"/>
      <c r="M32" s="459"/>
      <c r="N32" s="460"/>
      <c r="O32" s="461"/>
      <c r="P32" s="462"/>
      <c r="Q32" s="461"/>
      <c r="R32" s="409"/>
      <c r="S32" s="463"/>
      <c r="T32" s="411"/>
      <c r="U32" s="411"/>
      <c r="V32" s="411"/>
      <c r="W32" s="410"/>
      <c r="X32" s="411"/>
      <c r="Y32" s="411"/>
      <c r="Z32" s="411"/>
      <c r="AA32" s="764"/>
      <c r="AB32" s="651"/>
      <c r="AC32" s="464"/>
      <c r="AD32" s="368">
        <v>0</v>
      </c>
      <c r="AE32" s="397"/>
      <c r="AF32" s="398"/>
      <c r="AG32" s="398"/>
      <c r="AH32" s="368"/>
    </row>
    <row r="33" spans="1:34" s="371" customFormat="1" ht="22.5" customHeight="1" x14ac:dyDescent="0.15">
      <c r="A33" s="413">
        <v>17</v>
      </c>
      <c r="B33" s="443"/>
      <c r="C33" s="448" ph="1"/>
      <c r="D33" s="358"/>
      <c r="E33" s="445"/>
      <c r="F33" s="374">
        <f t="shared" si="0"/>
        <v>0</v>
      </c>
      <c r="G33" s="375"/>
      <c r="H33" s="376"/>
      <c r="I33" s="375"/>
      <c r="J33" s="376"/>
      <c r="K33" s="375"/>
      <c r="L33" s="376"/>
      <c r="M33" s="375"/>
      <c r="N33" s="376"/>
      <c r="O33" s="377"/>
      <c r="P33" s="378"/>
      <c r="Q33" s="377"/>
      <c r="R33" s="379"/>
      <c r="S33" s="446"/>
      <c r="T33" s="415"/>
      <c r="U33" s="415"/>
      <c r="V33" s="415"/>
      <c r="W33" s="414"/>
      <c r="X33" s="415"/>
      <c r="Y33" s="415"/>
      <c r="Z33" s="415"/>
      <c r="AA33" s="747"/>
      <c r="AB33" s="631"/>
      <c r="AC33" s="447"/>
      <c r="AD33" s="368">
        <v>0</v>
      </c>
      <c r="AE33" s="416"/>
      <c r="AF33" s="417"/>
      <c r="AG33" s="417"/>
      <c r="AH33" s="368"/>
    </row>
    <row r="34" spans="1:34" s="371" customFormat="1" ht="22.5" customHeight="1" x14ac:dyDescent="0.15">
      <c r="A34" s="413">
        <v>18</v>
      </c>
      <c r="B34" s="443"/>
      <c r="C34" s="448" ph="1"/>
      <c r="D34" s="358"/>
      <c r="E34" s="445"/>
      <c r="F34" s="374">
        <f t="shared" si="0"/>
        <v>0</v>
      </c>
      <c r="G34" s="375"/>
      <c r="H34" s="376"/>
      <c r="I34" s="375"/>
      <c r="J34" s="376"/>
      <c r="K34" s="375"/>
      <c r="L34" s="376"/>
      <c r="M34" s="375"/>
      <c r="N34" s="376"/>
      <c r="O34" s="377"/>
      <c r="P34" s="378"/>
      <c r="Q34" s="377"/>
      <c r="R34" s="379"/>
      <c r="S34" s="446"/>
      <c r="T34" s="415"/>
      <c r="U34" s="415"/>
      <c r="V34" s="415"/>
      <c r="W34" s="414"/>
      <c r="X34" s="415"/>
      <c r="Y34" s="415"/>
      <c r="Z34" s="415"/>
      <c r="AA34" s="747"/>
      <c r="AB34" s="631"/>
      <c r="AC34" s="447"/>
      <c r="AD34" s="368">
        <v>0</v>
      </c>
      <c r="AE34" s="416"/>
      <c r="AF34" s="417"/>
      <c r="AG34" s="417"/>
      <c r="AH34" s="368"/>
    </row>
    <row r="35" spans="1:34" s="371" customFormat="1" ht="22.5" customHeight="1" x14ac:dyDescent="0.15">
      <c r="A35" s="355">
        <v>19</v>
      </c>
      <c r="B35" s="443"/>
      <c r="C35" s="448" ph="1"/>
      <c r="D35" s="358"/>
      <c r="E35" s="445"/>
      <c r="F35" s="374">
        <f t="shared" si="0"/>
        <v>0</v>
      </c>
      <c r="G35" s="375"/>
      <c r="H35" s="376"/>
      <c r="I35" s="375"/>
      <c r="J35" s="376"/>
      <c r="K35" s="375"/>
      <c r="L35" s="376"/>
      <c r="M35" s="375"/>
      <c r="N35" s="376"/>
      <c r="O35" s="377"/>
      <c r="P35" s="378"/>
      <c r="Q35" s="377"/>
      <c r="R35" s="379"/>
      <c r="S35" s="446"/>
      <c r="T35" s="415"/>
      <c r="U35" s="415"/>
      <c r="V35" s="415"/>
      <c r="W35" s="414"/>
      <c r="X35" s="415"/>
      <c r="Y35" s="415"/>
      <c r="Z35" s="415"/>
      <c r="AA35" s="747"/>
      <c r="AB35" s="631"/>
      <c r="AC35" s="447"/>
      <c r="AD35" s="368">
        <v>0</v>
      </c>
      <c r="AE35" s="416"/>
      <c r="AF35" s="417"/>
      <c r="AG35" s="417"/>
      <c r="AH35" s="368"/>
    </row>
    <row r="36" spans="1:34" s="371" customFormat="1" ht="22.5" customHeight="1" x14ac:dyDescent="0.15">
      <c r="A36" s="413">
        <v>20</v>
      </c>
      <c r="B36" s="443"/>
      <c r="C36" s="448" ph="1"/>
      <c r="D36" s="358"/>
      <c r="E36" s="445"/>
      <c r="F36" s="374">
        <f t="shared" si="0"/>
        <v>0</v>
      </c>
      <c r="G36" s="375"/>
      <c r="H36" s="376"/>
      <c r="I36" s="375"/>
      <c r="J36" s="376"/>
      <c r="K36" s="375"/>
      <c r="L36" s="376"/>
      <c r="M36" s="375"/>
      <c r="N36" s="376"/>
      <c r="O36" s="377"/>
      <c r="P36" s="378"/>
      <c r="Q36" s="377"/>
      <c r="R36" s="379"/>
      <c r="S36" s="446"/>
      <c r="T36" s="415"/>
      <c r="U36" s="415"/>
      <c r="V36" s="415"/>
      <c r="W36" s="414"/>
      <c r="X36" s="415"/>
      <c r="Y36" s="415"/>
      <c r="Z36" s="415"/>
      <c r="AA36" s="747"/>
      <c r="AB36" s="631"/>
      <c r="AC36" s="447"/>
      <c r="AD36" s="368">
        <v>0</v>
      </c>
      <c r="AE36" s="416"/>
      <c r="AF36" s="417"/>
      <c r="AG36" s="417"/>
      <c r="AH36" s="368"/>
    </row>
    <row r="37" spans="1:34" s="371" customFormat="1" ht="22.5" customHeight="1" x14ac:dyDescent="0.15">
      <c r="A37" s="355">
        <v>21</v>
      </c>
      <c r="B37" s="443"/>
      <c r="C37" s="448" ph="1"/>
      <c r="D37" s="358"/>
      <c r="E37" s="445"/>
      <c r="F37" s="374">
        <f t="shared" si="0"/>
        <v>0</v>
      </c>
      <c r="G37" s="375"/>
      <c r="H37" s="376"/>
      <c r="I37" s="375"/>
      <c r="J37" s="376"/>
      <c r="K37" s="375"/>
      <c r="L37" s="376"/>
      <c r="M37" s="375"/>
      <c r="N37" s="376"/>
      <c r="O37" s="377"/>
      <c r="P37" s="378"/>
      <c r="Q37" s="377"/>
      <c r="R37" s="379"/>
      <c r="S37" s="446"/>
      <c r="T37" s="415"/>
      <c r="U37" s="415"/>
      <c r="V37" s="415"/>
      <c r="W37" s="414"/>
      <c r="X37" s="415"/>
      <c r="Y37" s="415"/>
      <c r="Z37" s="415"/>
      <c r="AA37" s="747"/>
      <c r="AB37" s="631"/>
      <c r="AC37" s="447"/>
      <c r="AD37" s="368">
        <v>0</v>
      </c>
      <c r="AE37" s="418"/>
      <c r="AF37" s="368"/>
      <c r="AG37" s="368"/>
      <c r="AH37" s="368"/>
    </row>
    <row r="38" spans="1:34" s="371" customFormat="1" ht="22.5" customHeight="1" x14ac:dyDescent="0.15">
      <c r="A38" s="355">
        <v>22</v>
      </c>
      <c r="B38" s="443"/>
      <c r="C38" s="448" ph="1"/>
      <c r="D38" s="358"/>
      <c r="E38" s="445"/>
      <c r="F38" s="374">
        <f t="shared" si="0"/>
        <v>0</v>
      </c>
      <c r="G38" s="375"/>
      <c r="H38" s="376"/>
      <c r="I38" s="375"/>
      <c r="J38" s="376"/>
      <c r="K38" s="375"/>
      <c r="L38" s="376"/>
      <c r="M38" s="375"/>
      <c r="N38" s="376"/>
      <c r="O38" s="377"/>
      <c r="P38" s="378"/>
      <c r="Q38" s="377"/>
      <c r="R38" s="379"/>
      <c r="S38" s="446"/>
      <c r="T38" s="415"/>
      <c r="U38" s="415"/>
      <c r="V38" s="415"/>
      <c r="W38" s="414"/>
      <c r="X38" s="415"/>
      <c r="Y38" s="415"/>
      <c r="Z38" s="415"/>
      <c r="AA38" s="747"/>
      <c r="AB38" s="631"/>
      <c r="AC38" s="447"/>
      <c r="AD38" s="368">
        <v>0</v>
      </c>
      <c r="AE38" s="418"/>
      <c r="AF38" s="368"/>
      <c r="AG38" s="368"/>
      <c r="AH38" s="368"/>
    </row>
    <row r="39" spans="1:34" s="371" customFormat="1" ht="22.5" customHeight="1" x14ac:dyDescent="0.15">
      <c r="A39" s="355">
        <v>23</v>
      </c>
      <c r="B39" s="443"/>
      <c r="C39" s="448" ph="1"/>
      <c r="D39" s="358"/>
      <c r="E39" s="445"/>
      <c r="F39" s="374">
        <f t="shared" si="0"/>
        <v>0</v>
      </c>
      <c r="G39" s="375"/>
      <c r="H39" s="376"/>
      <c r="I39" s="375"/>
      <c r="J39" s="376"/>
      <c r="K39" s="375"/>
      <c r="L39" s="376"/>
      <c r="M39" s="375"/>
      <c r="N39" s="376"/>
      <c r="O39" s="377"/>
      <c r="P39" s="378"/>
      <c r="Q39" s="377"/>
      <c r="R39" s="379"/>
      <c r="S39" s="446"/>
      <c r="T39" s="415"/>
      <c r="U39" s="415"/>
      <c r="V39" s="415"/>
      <c r="W39" s="414"/>
      <c r="X39" s="415"/>
      <c r="Y39" s="415"/>
      <c r="Z39" s="415"/>
      <c r="AA39" s="747"/>
      <c r="AB39" s="631"/>
      <c r="AC39" s="447"/>
      <c r="AD39" s="368">
        <v>0</v>
      </c>
      <c r="AE39" s="418"/>
      <c r="AF39" s="368"/>
      <c r="AG39" s="368"/>
      <c r="AH39" s="368"/>
    </row>
    <row r="40" spans="1:34" s="371" customFormat="1" ht="22.5" customHeight="1" x14ac:dyDescent="0.15">
      <c r="A40" s="355">
        <v>24</v>
      </c>
      <c r="B40" s="443"/>
      <c r="C40" s="448" ph="1"/>
      <c r="D40" s="358"/>
      <c r="E40" s="445"/>
      <c r="F40" s="374">
        <f t="shared" si="0"/>
        <v>0</v>
      </c>
      <c r="G40" s="375"/>
      <c r="H40" s="376"/>
      <c r="I40" s="375"/>
      <c r="J40" s="376"/>
      <c r="K40" s="375"/>
      <c r="L40" s="376"/>
      <c r="M40" s="375"/>
      <c r="N40" s="376"/>
      <c r="O40" s="377"/>
      <c r="P40" s="378"/>
      <c r="Q40" s="377"/>
      <c r="R40" s="379"/>
      <c r="S40" s="446"/>
      <c r="T40" s="415"/>
      <c r="U40" s="415"/>
      <c r="V40" s="415"/>
      <c r="W40" s="414"/>
      <c r="X40" s="415"/>
      <c r="Y40" s="415"/>
      <c r="Z40" s="415"/>
      <c r="AA40" s="747"/>
      <c r="AB40" s="631"/>
      <c r="AC40" s="447"/>
      <c r="AD40" s="368">
        <v>0</v>
      </c>
      <c r="AE40" s="419"/>
      <c r="AF40" s="368"/>
      <c r="AG40" s="368"/>
      <c r="AH40" s="368"/>
    </row>
    <row r="41" spans="1:34" s="371" customFormat="1" ht="22.5" customHeight="1" x14ac:dyDescent="0.15">
      <c r="A41" s="355">
        <v>25</v>
      </c>
      <c r="B41" s="443"/>
      <c r="C41" s="448" ph="1"/>
      <c r="D41" s="358"/>
      <c r="E41" s="445"/>
      <c r="F41" s="374">
        <f t="shared" si="0"/>
        <v>0</v>
      </c>
      <c r="G41" s="375"/>
      <c r="H41" s="376"/>
      <c r="I41" s="375"/>
      <c r="J41" s="376"/>
      <c r="K41" s="375"/>
      <c r="L41" s="376"/>
      <c r="M41" s="375"/>
      <c r="N41" s="376"/>
      <c r="O41" s="377"/>
      <c r="P41" s="378"/>
      <c r="Q41" s="377"/>
      <c r="R41" s="379"/>
      <c r="S41" s="446"/>
      <c r="T41" s="415"/>
      <c r="U41" s="415"/>
      <c r="V41" s="415"/>
      <c r="W41" s="414"/>
      <c r="X41" s="415"/>
      <c r="Y41" s="415"/>
      <c r="Z41" s="415"/>
      <c r="AA41" s="747"/>
      <c r="AB41" s="631"/>
      <c r="AC41" s="447"/>
      <c r="AD41" s="368">
        <v>0</v>
      </c>
      <c r="AE41" s="418"/>
      <c r="AF41" s="368"/>
      <c r="AG41" s="368"/>
      <c r="AH41" s="368"/>
    </row>
    <row r="42" spans="1:34" s="371" customFormat="1" ht="22.5" customHeight="1" x14ac:dyDescent="0.15">
      <c r="A42" s="355">
        <v>26</v>
      </c>
      <c r="B42" s="443"/>
      <c r="C42" s="448" ph="1"/>
      <c r="D42" s="358"/>
      <c r="E42" s="445"/>
      <c r="F42" s="374">
        <f t="shared" si="0"/>
        <v>0</v>
      </c>
      <c r="G42" s="375"/>
      <c r="H42" s="376"/>
      <c r="I42" s="375"/>
      <c r="J42" s="376"/>
      <c r="K42" s="375"/>
      <c r="L42" s="376"/>
      <c r="M42" s="375"/>
      <c r="N42" s="376"/>
      <c r="O42" s="377"/>
      <c r="P42" s="378"/>
      <c r="Q42" s="377"/>
      <c r="R42" s="379"/>
      <c r="S42" s="446"/>
      <c r="T42" s="415"/>
      <c r="U42" s="415"/>
      <c r="V42" s="415"/>
      <c r="W42" s="414"/>
      <c r="X42" s="415"/>
      <c r="Y42" s="415"/>
      <c r="Z42" s="415"/>
      <c r="AA42" s="747"/>
      <c r="AB42" s="631"/>
      <c r="AC42" s="447"/>
      <c r="AD42" s="368">
        <v>0</v>
      </c>
      <c r="AE42" s="416"/>
      <c r="AF42" s="417"/>
      <c r="AG42" s="417"/>
      <c r="AH42" s="368"/>
    </row>
    <row r="43" spans="1:34" s="371" customFormat="1" ht="22.5" customHeight="1" x14ac:dyDescent="0.15">
      <c r="A43" s="355">
        <v>27</v>
      </c>
      <c r="B43" s="443"/>
      <c r="C43" s="448" ph="1"/>
      <c r="D43" s="358"/>
      <c r="E43" s="445"/>
      <c r="F43" s="374">
        <f t="shared" si="0"/>
        <v>0</v>
      </c>
      <c r="G43" s="375"/>
      <c r="H43" s="376"/>
      <c r="I43" s="375"/>
      <c r="J43" s="376"/>
      <c r="K43" s="375"/>
      <c r="L43" s="376"/>
      <c r="M43" s="375"/>
      <c r="N43" s="376"/>
      <c r="O43" s="377"/>
      <c r="P43" s="378"/>
      <c r="Q43" s="377"/>
      <c r="R43" s="379"/>
      <c r="S43" s="446"/>
      <c r="T43" s="415"/>
      <c r="U43" s="415"/>
      <c r="V43" s="415"/>
      <c r="W43" s="414"/>
      <c r="X43" s="415"/>
      <c r="Y43" s="415"/>
      <c r="Z43" s="415"/>
      <c r="AA43" s="747"/>
      <c r="AB43" s="631"/>
      <c r="AC43" s="447"/>
      <c r="AD43" s="368">
        <v>0</v>
      </c>
      <c r="AE43" s="416"/>
      <c r="AF43" s="417"/>
      <c r="AG43" s="417"/>
      <c r="AH43" s="368"/>
    </row>
    <row r="44" spans="1:34" s="371" customFormat="1" ht="22.5" customHeight="1" x14ac:dyDescent="0.15">
      <c r="A44" s="355">
        <v>28</v>
      </c>
      <c r="B44" s="443"/>
      <c r="C44" s="448" ph="1"/>
      <c r="D44" s="358"/>
      <c r="E44" s="445"/>
      <c r="F44" s="374">
        <f t="shared" si="0"/>
        <v>0</v>
      </c>
      <c r="G44" s="375"/>
      <c r="H44" s="376"/>
      <c r="I44" s="375"/>
      <c r="J44" s="376"/>
      <c r="K44" s="375"/>
      <c r="L44" s="376"/>
      <c r="M44" s="375"/>
      <c r="N44" s="376"/>
      <c r="O44" s="377"/>
      <c r="P44" s="378"/>
      <c r="Q44" s="377"/>
      <c r="R44" s="379"/>
      <c r="S44" s="446"/>
      <c r="T44" s="415"/>
      <c r="U44" s="415"/>
      <c r="V44" s="415"/>
      <c r="W44" s="414"/>
      <c r="X44" s="415"/>
      <c r="Y44" s="415"/>
      <c r="Z44" s="415"/>
      <c r="AA44" s="747"/>
      <c r="AB44" s="631"/>
      <c r="AC44" s="447"/>
      <c r="AD44" s="368">
        <v>0</v>
      </c>
      <c r="AE44" s="416"/>
      <c r="AF44" s="417"/>
      <c r="AG44" s="417"/>
      <c r="AH44" s="368"/>
    </row>
    <row r="45" spans="1:34" s="371" customFormat="1" ht="22.5" customHeight="1" x14ac:dyDescent="0.15">
      <c r="A45" s="355">
        <v>29</v>
      </c>
      <c r="B45" s="443"/>
      <c r="C45" s="448" ph="1"/>
      <c r="D45" s="358"/>
      <c r="E45" s="445"/>
      <c r="F45" s="374">
        <f t="shared" si="0"/>
        <v>0</v>
      </c>
      <c r="G45" s="375"/>
      <c r="H45" s="376"/>
      <c r="I45" s="375"/>
      <c r="J45" s="376"/>
      <c r="K45" s="375"/>
      <c r="L45" s="376"/>
      <c r="M45" s="375"/>
      <c r="N45" s="376"/>
      <c r="O45" s="377"/>
      <c r="P45" s="378"/>
      <c r="Q45" s="377"/>
      <c r="R45" s="379"/>
      <c r="S45" s="446"/>
      <c r="T45" s="415"/>
      <c r="U45" s="415"/>
      <c r="V45" s="415"/>
      <c r="W45" s="414"/>
      <c r="X45" s="415"/>
      <c r="Y45" s="415"/>
      <c r="Z45" s="415"/>
      <c r="AA45" s="747"/>
      <c r="AB45" s="631"/>
      <c r="AC45" s="447"/>
      <c r="AD45" s="368"/>
      <c r="AE45" s="416"/>
      <c r="AF45" s="417"/>
      <c r="AG45" s="417"/>
      <c r="AH45" s="368"/>
    </row>
    <row r="46" spans="1:34" s="371" customFormat="1" ht="22.5" customHeight="1" thickBot="1" x14ac:dyDescent="0.2">
      <c r="A46" s="384">
        <v>30</v>
      </c>
      <c r="B46" s="449"/>
      <c r="C46" s="450" ph="1"/>
      <c r="D46" s="387"/>
      <c r="E46" s="451"/>
      <c r="F46" s="388">
        <f t="shared" si="0"/>
        <v>0</v>
      </c>
      <c r="G46" s="389"/>
      <c r="H46" s="390"/>
      <c r="I46" s="389"/>
      <c r="J46" s="390"/>
      <c r="K46" s="389"/>
      <c r="L46" s="390"/>
      <c r="M46" s="389"/>
      <c r="N46" s="390"/>
      <c r="O46" s="391"/>
      <c r="P46" s="392"/>
      <c r="Q46" s="391"/>
      <c r="R46" s="393"/>
      <c r="S46" s="452"/>
      <c r="T46" s="395"/>
      <c r="U46" s="395"/>
      <c r="V46" s="395"/>
      <c r="W46" s="394"/>
      <c r="X46" s="395"/>
      <c r="Y46" s="395"/>
      <c r="Z46" s="395"/>
      <c r="AA46" s="748"/>
      <c r="AB46" s="649"/>
      <c r="AC46" s="453"/>
      <c r="AD46" s="368"/>
      <c r="AE46" s="416"/>
      <c r="AF46" s="417"/>
      <c r="AG46" s="417"/>
      <c r="AH46" s="368"/>
    </row>
    <row r="47" spans="1:34" s="371" customFormat="1" ht="22.5" customHeight="1" x14ac:dyDescent="0.15">
      <c r="A47" s="355">
        <v>31</v>
      </c>
      <c r="B47" s="465"/>
      <c r="C47" s="466" ph="1"/>
      <c r="D47" s="402"/>
      <c r="E47" s="467"/>
      <c r="F47" s="403">
        <f t="shared" si="0"/>
        <v>0</v>
      </c>
      <c r="G47" s="404"/>
      <c r="H47" s="405"/>
      <c r="I47" s="404"/>
      <c r="J47" s="405"/>
      <c r="K47" s="404"/>
      <c r="L47" s="405"/>
      <c r="M47" s="404"/>
      <c r="N47" s="405"/>
      <c r="O47" s="408"/>
      <c r="P47" s="407"/>
      <c r="Q47" s="408"/>
      <c r="R47" s="421"/>
      <c r="S47" s="468"/>
      <c r="T47" s="366"/>
      <c r="U47" s="366"/>
      <c r="V47" s="366"/>
      <c r="W47" s="365"/>
      <c r="X47" s="366"/>
      <c r="Y47" s="366"/>
      <c r="Z47" s="366"/>
      <c r="AA47" s="749"/>
      <c r="AB47" s="653"/>
      <c r="AC47" s="442"/>
      <c r="AD47" s="368"/>
      <c r="AE47" s="416"/>
      <c r="AF47" s="417"/>
      <c r="AG47" s="417"/>
      <c r="AH47" s="368"/>
    </row>
    <row r="48" spans="1:34" s="371" customFormat="1" ht="22.5" customHeight="1" x14ac:dyDescent="0.15">
      <c r="A48" s="355">
        <v>32</v>
      </c>
      <c r="B48" s="443"/>
      <c r="C48" s="448" ph="1"/>
      <c r="D48" s="358"/>
      <c r="E48" s="445"/>
      <c r="F48" s="374">
        <f t="shared" si="0"/>
        <v>0</v>
      </c>
      <c r="G48" s="375"/>
      <c r="H48" s="376"/>
      <c r="I48" s="375"/>
      <c r="J48" s="376"/>
      <c r="K48" s="375"/>
      <c r="L48" s="376"/>
      <c r="M48" s="375"/>
      <c r="N48" s="376"/>
      <c r="O48" s="377"/>
      <c r="P48" s="378"/>
      <c r="Q48" s="377"/>
      <c r="R48" s="379"/>
      <c r="S48" s="446"/>
      <c r="T48" s="415"/>
      <c r="U48" s="415"/>
      <c r="V48" s="415"/>
      <c r="W48" s="414"/>
      <c r="X48" s="415"/>
      <c r="Y48" s="415"/>
      <c r="Z48" s="415"/>
      <c r="AA48" s="747"/>
      <c r="AB48" s="631"/>
      <c r="AC48" s="447"/>
      <c r="AD48" s="368"/>
      <c r="AE48" s="416"/>
      <c r="AF48" s="417"/>
      <c r="AG48" s="417"/>
      <c r="AH48" s="368"/>
    </row>
    <row r="49" spans="1:34" s="371" customFormat="1" ht="22.5" customHeight="1" x14ac:dyDescent="0.15">
      <c r="A49" s="355">
        <v>33</v>
      </c>
      <c r="B49" s="443"/>
      <c r="C49" s="448" ph="1"/>
      <c r="D49" s="358"/>
      <c r="E49" s="445"/>
      <c r="F49" s="374">
        <f t="shared" si="0"/>
        <v>0</v>
      </c>
      <c r="G49" s="375"/>
      <c r="H49" s="376"/>
      <c r="I49" s="375"/>
      <c r="J49" s="376"/>
      <c r="K49" s="375"/>
      <c r="L49" s="376"/>
      <c r="M49" s="375"/>
      <c r="N49" s="376"/>
      <c r="O49" s="377"/>
      <c r="P49" s="378"/>
      <c r="Q49" s="377"/>
      <c r="R49" s="379"/>
      <c r="S49" s="446"/>
      <c r="T49" s="415"/>
      <c r="U49" s="415"/>
      <c r="V49" s="415"/>
      <c r="W49" s="414"/>
      <c r="X49" s="415"/>
      <c r="Y49" s="415"/>
      <c r="Z49" s="415"/>
      <c r="AA49" s="747"/>
      <c r="AB49" s="631"/>
      <c r="AC49" s="447"/>
      <c r="AD49" s="368">
        <v>0</v>
      </c>
      <c r="AE49" s="416"/>
      <c r="AF49" s="417"/>
      <c r="AG49" s="417"/>
      <c r="AH49" s="368"/>
    </row>
    <row r="50" spans="1:34" s="371" customFormat="1" ht="22.5" customHeight="1" x14ac:dyDescent="0.15">
      <c r="A50" s="355">
        <v>34</v>
      </c>
      <c r="B50" s="443"/>
      <c r="C50" s="448" ph="1"/>
      <c r="D50" s="358"/>
      <c r="E50" s="445"/>
      <c r="F50" s="374">
        <f t="shared" si="0"/>
        <v>0</v>
      </c>
      <c r="G50" s="375"/>
      <c r="H50" s="376"/>
      <c r="I50" s="375"/>
      <c r="J50" s="376"/>
      <c r="K50" s="375"/>
      <c r="L50" s="376"/>
      <c r="M50" s="375"/>
      <c r="N50" s="376"/>
      <c r="O50" s="377"/>
      <c r="P50" s="378"/>
      <c r="Q50" s="377"/>
      <c r="R50" s="379"/>
      <c r="S50" s="446"/>
      <c r="T50" s="415"/>
      <c r="U50" s="415"/>
      <c r="V50" s="415"/>
      <c r="W50" s="414"/>
      <c r="X50" s="415"/>
      <c r="Y50" s="415"/>
      <c r="Z50" s="415"/>
      <c r="AA50" s="747"/>
      <c r="AB50" s="631"/>
      <c r="AC50" s="447"/>
      <c r="AD50" s="368"/>
      <c r="AE50" s="416"/>
      <c r="AF50" s="417"/>
      <c r="AG50" s="417"/>
      <c r="AH50" s="368"/>
    </row>
    <row r="51" spans="1:34" s="371" customFormat="1" ht="22.5" customHeight="1" x14ac:dyDescent="0.15">
      <c r="A51" s="355">
        <v>35</v>
      </c>
      <c r="B51" s="443"/>
      <c r="C51" s="448" ph="1"/>
      <c r="D51" s="358"/>
      <c r="E51" s="445"/>
      <c r="F51" s="374">
        <f t="shared" si="0"/>
        <v>0</v>
      </c>
      <c r="G51" s="375"/>
      <c r="H51" s="376"/>
      <c r="I51" s="375"/>
      <c r="J51" s="376"/>
      <c r="K51" s="375"/>
      <c r="L51" s="376"/>
      <c r="M51" s="375"/>
      <c r="N51" s="376"/>
      <c r="O51" s="377"/>
      <c r="P51" s="378"/>
      <c r="Q51" s="377"/>
      <c r="R51" s="379"/>
      <c r="S51" s="446"/>
      <c r="T51" s="415"/>
      <c r="U51" s="415"/>
      <c r="V51" s="415"/>
      <c r="W51" s="414"/>
      <c r="X51" s="415"/>
      <c r="Y51" s="415"/>
      <c r="Z51" s="415"/>
      <c r="AA51" s="747"/>
      <c r="AB51" s="631"/>
      <c r="AC51" s="447"/>
      <c r="AD51" s="368"/>
      <c r="AE51" s="416"/>
      <c r="AF51" s="417"/>
      <c r="AG51" s="417"/>
      <c r="AH51" s="368"/>
    </row>
    <row r="52" spans="1:34" s="371" customFormat="1" ht="22.5" customHeight="1" x14ac:dyDescent="0.15">
      <c r="A52" s="355">
        <v>36</v>
      </c>
      <c r="B52" s="443"/>
      <c r="C52" s="448" ph="1"/>
      <c r="D52" s="358"/>
      <c r="E52" s="445"/>
      <c r="F52" s="374">
        <f t="shared" si="0"/>
        <v>0</v>
      </c>
      <c r="G52" s="375"/>
      <c r="H52" s="376"/>
      <c r="I52" s="375"/>
      <c r="J52" s="376"/>
      <c r="K52" s="375"/>
      <c r="L52" s="376"/>
      <c r="M52" s="375"/>
      <c r="N52" s="376"/>
      <c r="O52" s="377"/>
      <c r="P52" s="378"/>
      <c r="Q52" s="377"/>
      <c r="R52" s="379"/>
      <c r="S52" s="446"/>
      <c r="T52" s="415"/>
      <c r="U52" s="415"/>
      <c r="V52" s="415"/>
      <c r="W52" s="414"/>
      <c r="X52" s="415"/>
      <c r="Y52" s="415"/>
      <c r="Z52" s="415"/>
      <c r="AA52" s="747"/>
      <c r="AB52" s="631"/>
      <c r="AC52" s="447"/>
      <c r="AD52" s="368"/>
      <c r="AE52" s="416"/>
      <c r="AF52" s="417"/>
      <c r="AG52" s="417"/>
      <c r="AH52" s="368"/>
    </row>
    <row r="53" spans="1:34" s="371" customFormat="1" ht="22.5" customHeight="1" x14ac:dyDescent="0.15">
      <c r="A53" s="355">
        <v>37</v>
      </c>
      <c r="B53" s="443"/>
      <c r="C53" s="448" ph="1"/>
      <c r="D53" s="358"/>
      <c r="E53" s="445"/>
      <c r="F53" s="374">
        <f t="shared" si="0"/>
        <v>0</v>
      </c>
      <c r="G53" s="375"/>
      <c r="H53" s="376"/>
      <c r="I53" s="375"/>
      <c r="J53" s="376"/>
      <c r="K53" s="375"/>
      <c r="L53" s="376"/>
      <c r="M53" s="375"/>
      <c r="N53" s="376"/>
      <c r="O53" s="377"/>
      <c r="P53" s="378"/>
      <c r="Q53" s="377"/>
      <c r="R53" s="379"/>
      <c r="S53" s="446"/>
      <c r="T53" s="415"/>
      <c r="U53" s="415"/>
      <c r="V53" s="415"/>
      <c r="W53" s="414"/>
      <c r="X53" s="415"/>
      <c r="Y53" s="415"/>
      <c r="Z53" s="415"/>
      <c r="AA53" s="747"/>
      <c r="AB53" s="631"/>
      <c r="AC53" s="447"/>
      <c r="AD53" s="368"/>
      <c r="AE53" s="416"/>
      <c r="AF53" s="417"/>
      <c r="AG53" s="417"/>
      <c r="AH53" s="368"/>
    </row>
    <row r="54" spans="1:34" s="371" customFormat="1" ht="22.5" customHeight="1" x14ac:dyDescent="0.15">
      <c r="A54" s="355">
        <v>38</v>
      </c>
      <c r="B54" s="443"/>
      <c r="C54" s="448" ph="1"/>
      <c r="D54" s="358"/>
      <c r="E54" s="445"/>
      <c r="F54" s="374">
        <f t="shared" si="0"/>
        <v>0</v>
      </c>
      <c r="G54" s="375"/>
      <c r="H54" s="376"/>
      <c r="I54" s="375"/>
      <c r="J54" s="376"/>
      <c r="K54" s="375"/>
      <c r="L54" s="376"/>
      <c r="M54" s="375"/>
      <c r="N54" s="376"/>
      <c r="O54" s="377"/>
      <c r="P54" s="378"/>
      <c r="Q54" s="377"/>
      <c r="R54" s="379"/>
      <c r="S54" s="446"/>
      <c r="T54" s="415"/>
      <c r="U54" s="415"/>
      <c r="V54" s="415"/>
      <c r="W54" s="414"/>
      <c r="X54" s="415"/>
      <c r="Y54" s="415"/>
      <c r="Z54" s="415"/>
      <c r="AA54" s="747"/>
      <c r="AB54" s="631"/>
      <c r="AC54" s="447"/>
      <c r="AD54" s="368"/>
      <c r="AE54" s="416"/>
      <c r="AF54" s="417"/>
      <c r="AG54" s="417"/>
      <c r="AH54" s="368"/>
    </row>
    <row r="55" spans="1:34" s="371" customFormat="1" ht="22.5" customHeight="1" x14ac:dyDescent="0.15">
      <c r="A55" s="355">
        <v>39</v>
      </c>
      <c r="B55" s="443"/>
      <c r="C55" s="448" ph="1"/>
      <c r="D55" s="358"/>
      <c r="E55" s="445"/>
      <c r="F55" s="374">
        <f t="shared" si="0"/>
        <v>0</v>
      </c>
      <c r="G55" s="375"/>
      <c r="H55" s="376"/>
      <c r="I55" s="375"/>
      <c r="J55" s="376"/>
      <c r="K55" s="375"/>
      <c r="L55" s="376"/>
      <c r="M55" s="375"/>
      <c r="N55" s="376"/>
      <c r="O55" s="377"/>
      <c r="P55" s="378"/>
      <c r="Q55" s="377"/>
      <c r="R55" s="379"/>
      <c r="S55" s="446"/>
      <c r="T55" s="415"/>
      <c r="U55" s="415"/>
      <c r="V55" s="415"/>
      <c r="W55" s="414"/>
      <c r="X55" s="415"/>
      <c r="Y55" s="415"/>
      <c r="Z55" s="415"/>
      <c r="AA55" s="747"/>
      <c r="AB55" s="631"/>
      <c r="AC55" s="447"/>
      <c r="AD55" s="368"/>
      <c r="AE55" s="416"/>
      <c r="AF55" s="417"/>
      <c r="AG55" s="417"/>
      <c r="AH55" s="368"/>
    </row>
    <row r="56" spans="1:34" s="371" customFormat="1" ht="22.5" customHeight="1" thickBot="1" x14ac:dyDescent="0.2">
      <c r="A56" s="422">
        <v>40</v>
      </c>
      <c r="B56" s="449"/>
      <c r="C56" s="450" ph="1"/>
      <c r="D56" s="387"/>
      <c r="E56" s="451"/>
      <c r="F56" s="388">
        <f t="shared" si="0"/>
        <v>0</v>
      </c>
      <c r="G56" s="389"/>
      <c r="H56" s="390"/>
      <c r="I56" s="389"/>
      <c r="J56" s="390"/>
      <c r="K56" s="389"/>
      <c r="L56" s="390"/>
      <c r="M56" s="389"/>
      <c r="N56" s="390"/>
      <c r="O56" s="391"/>
      <c r="P56" s="392"/>
      <c r="Q56" s="391"/>
      <c r="R56" s="393"/>
      <c r="S56" s="452"/>
      <c r="T56" s="395"/>
      <c r="U56" s="395"/>
      <c r="V56" s="395"/>
      <c r="W56" s="394"/>
      <c r="X56" s="395"/>
      <c r="Y56" s="395"/>
      <c r="Z56" s="395"/>
      <c r="AA56" s="748"/>
      <c r="AB56" s="649"/>
      <c r="AC56" s="453"/>
      <c r="AD56" s="368"/>
      <c r="AE56" s="416"/>
      <c r="AF56" s="417"/>
      <c r="AG56" s="417"/>
      <c r="AH56" s="368"/>
    </row>
    <row r="57" spans="1:34" ht="21" customHeight="1" x14ac:dyDescent="0.15">
      <c r="A57" s="345"/>
      <c r="B57" s="291"/>
      <c r="C57" s="291"/>
      <c r="D57" s="291"/>
      <c r="E57" s="291"/>
      <c r="F57" s="345"/>
      <c r="G57" s="291"/>
      <c r="H57" s="291"/>
      <c r="I57" s="291"/>
      <c r="J57" s="291"/>
      <c r="K57" s="291"/>
      <c r="L57" s="291"/>
      <c r="M57" s="291"/>
      <c r="N57" s="291"/>
      <c r="O57" s="291"/>
      <c r="P57" s="291"/>
      <c r="Q57" s="291"/>
      <c r="R57" s="291"/>
      <c r="S57" s="291"/>
      <c r="T57" s="291"/>
      <c r="U57" s="291"/>
      <c r="V57" s="291"/>
      <c r="W57" s="291"/>
      <c r="X57" s="291"/>
      <c r="Y57" s="291"/>
      <c r="Z57" s="291"/>
      <c r="AA57" s="291"/>
      <c r="AB57" s="291"/>
      <c r="AC57" s="291"/>
      <c r="AD57" s="291"/>
      <c r="AE57" s="425"/>
      <c r="AF57" s="426"/>
      <c r="AG57" s="426"/>
      <c r="AH57" s="291"/>
    </row>
    <row r="58" spans="1:34" ht="30" customHeight="1" x14ac:dyDescent="0.15">
      <c r="A58" s="345"/>
      <c r="B58" s="291"/>
      <c r="C58" s="427"/>
      <c r="D58" s="427"/>
      <c r="E58" s="427"/>
      <c r="F58" s="427"/>
      <c r="G58" s="427"/>
      <c r="H58" s="427"/>
      <c r="I58" s="427"/>
      <c r="J58" s="427"/>
      <c r="K58" s="427"/>
      <c r="L58" s="427"/>
      <c r="M58" s="427"/>
      <c r="N58" s="427"/>
      <c r="O58" s="427"/>
      <c r="P58" s="427"/>
      <c r="Q58" s="427"/>
      <c r="R58" s="427"/>
      <c r="S58" s="427"/>
      <c r="T58" s="427"/>
      <c r="U58" s="427"/>
      <c r="V58" s="427"/>
      <c r="W58" s="427"/>
      <c r="X58" s="427"/>
      <c r="Y58" s="427"/>
      <c r="Z58" s="427"/>
      <c r="AA58" s="427"/>
      <c r="AB58" s="291"/>
      <c r="AC58" s="291"/>
      <c r="AD58" s="368"/>
      <c r="AE58" s="292"/>
      <c r="AF58" s="291"/>
      <c r="AG58" s="291"/>
      <c r="AH58" s="291"/>
    </row>
    <row r="59" spans="1:34" x14ac:dyDescent="0.15">
      <c r="AD59" s="291"/>
    </row>
    <row r="60" spans="1:34" ht="21" x14ac:dyDescent="0.15">
      <c r="C60" s="293" ph="1"/>
    </row>
    <row r="61" spans="1:34" ht="21" x14ac:dyDescent="0.15">
      <c r="C61" s="293" ph="1"/>
    </row>
    <row r="62" spans="1:34" ht="21" x14ac:dyDescent="0.15">
      <c r="C62" s="293" ph="1"/>
    </row>
    <row r="235" spans="3:3" ht="21" x14ac:dyDescent="0.15">
      <c r="C235" s="293" ph="1"/>
    </row>
    <row r="236" spans="3:3" ht="21" x14ac:dyDescent="0.15">
      <c r="C236" s="293" ph="1"/>
    </row>
    <row r="237" spans="3:3" ht="21" x14ac:dyDescent="0.15">
      <c r="C237" s="293" ph="1"/>
    </row>
    <row r="260" spans="3:3" ht="21" x14ac:dyDescent="0.15">
      <c r="C260" s="293" ph="1"/>
    </row>
    <row r="261" spans="3:3" ht="21" x14ac:dyDescent="0.15">
      <c r="C261" s="293" ph="1"/>
    </row>
    <row r="262" spans="3:3" ht="21" x14ac:dyDescent="0.15">
      <c r="C262" s="293" ph="1"/>
    </row>
  </sheetData>
  <protectedRanges>
    <protectedRange sqref="C3:P3 C10:P10 A3:B10 Q3:Q10 R3:AB8 A11:AB11 A57:AB57 A17:A25 C5:G9 P4:P9 A12:C16 A26:C56 F17:F25 G17:AB56 E12:F16 E26:F56" name="範囲3_2_1"/>
    <protectedRange sqref="P4 A4:B4 Y7:AA8 Z6 AB6:AB8 R5:Z5 A5:A10 C10:Q10 AC8:AC10 R6:X8 A11:AB11 A57:AB57 A17:A25 C5:G9 P5:Q9 A12:C16 A26:C56 F17:F25 G17:AB56 E12:F16 E26:F56" name="範囲1_1_2_1"/>
    <protectedRange password="E484" sqref="AE58:AH58 AD58:AD59 S26:AC48 A4:B4 A11:AC11 AD11:AH18 A57:AC58 AD57:AH57 Q6:Q10 AB6:AB8 Y7:AA8 Z6 A5:A10 C10:P10 A1:AH1 S49:AH56 R6:X8 A26:C56 A17:A25 A3:P3 C5:G9 P4:P9 A12:C16 AC3:AH10 AD2:AH2 Q3:AB5 F17:F25 N26:R56 N17:AC25 G17:M56 AD23:AH48 AD19:AF22 AH19:AH22 E26:F56 E12:F16" name="範囲2_1_2_1"/>
    <protectedRange sqref="B17:C25 E17:E25" name="範囲3_2_1_2"/>
    <protectedRange sqref="B17:C25 E17:E25" name="範囲1_1_2_1_2"/>
    <protectedRange password="E484" sqref="B17:C25 E17:E25" name="範囲2_1_2_1_2"/>
    <protectedRange sqref="H4:O4" name="範囲3_2_2_1"/>
    <protectedRange sqref="L4:O4 H4:J4" name="範囲1_1_2_3"/>
    <protectedRange password="E484" sqref="H4:J4 L4:O4" name="範囲2_1_2_2_1"/>
    <protectedRange sqref="G12:V12 G15:Z16 G13:R14" name="範囲3_2"/>
    <protectedRange sqref="G12:V12 G15:Z16 G13:R14" name="範囲1_1_2"/>
    <protectedRange password="E484" sqref="G12:V12 G15:Z16 G13:R14" name="範囲2_1_2"/>
    <protectedRange password="E484" sqref="AC12:AC16" name="範囲2_1_2_1_1"/>
    <protectedRange sqref="AA12:AB16" name="範囲3_2_1_1"/>
    <protectedRange sqref="AA12:AB16" name="範囲1_1_2_1_1"/>
    <protectedRange password="E484" sqref="AA12:AB16" name="範囲2_1_2_1_1_1"/>
    <protectedRange sqref="W12:Z12" name="範囲3_2_2_1_1"/>
    <protectedRange sqref="U2:AB2 B2 D2 F2:G2" name="範囲3_2_1_3_1"/>
    <protectedRange password="E484" sqref="U2:AC2 B2 D2 F2:G2" name="範囲2_1_2_1_3_1_1"/>
    <protectedRange sqref="H2" name="範囲3_2_3_2_1"/>
    <protectedRange password="E484" sqref="H2" name="範囲2_1_2_3_2_1"/>
    <protectedRange sqref="I2:P2" name="範囲3_2_4_1_1"/>
    <protectedRange password="E484" sqref="I2:P2" name="範囲2_1_2_4_1_1"/>
    <protectedRange sqref="S13:V14 W13:Z13" name="範囲3_2_5"/>
    <protectedRange sqref="S13:V14 W13:Z13" name="範囲1_1_2_4"/>
    <protectedRange password="E484" sqref="S13:V14 W13:Z13" name="範囲2_1_2_4"/>
    <protectedRange sqref="W14:Z14" name="範囲3_2_2_3"/>
    <protectedRange sqref="W14:Z14" name="範囲1_1_2_2_3"/>
    <protectedRange password="E484" sqref="W14:Z14" name="範囲2_1_2_2_3"/>
    <protectedRange password="E484" sqref="AG19:AG21" name="範囲2_1_2_1_3"/>
    <protectedRange password="E484" sqref="AG22" name="範囲2_1_2_1_1_2"/>
    <protectedRange sqref="D12:D16" name="範囲3_2_4"/>
    <protectedRange sqref="D12:D16" name="範囲1_1_2_5"/>
    <protectedRange password="E484" sqref="D12:D16" name="範囲2_1_2_5"/>
    <protectedRange sqref="D17:D56" name="範囲3_2_3_1_1"/>
    <protectedRange sqref="D17:D56" name="範囲1_1_2_3_1_1_1"/>
    <protectedRange password="E484" sqref="D17:D56" name="範囲2_1_2_3_1_1"/>
    <protectedRange sqref="H5:O9" name="範囲3_2_2_1_2"/>
    <protectedRange sqref="H5:O9" name="範囲1_1_2_3_1"/>
    <protectedRange password="E484" sqref="H5:O9" name="範囲2_1_2_2_1_2"/>
  </protectedRanges>
  <autoFilter ref="A12:AG56" xr:uid="{BB1DA1D4-7C67-4735-B9A3-521336785C2F}">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6" showButton="0"/>
  </autoFilter>
  <mergeCells count="85">
    <mergeCell ref="M14:M16"/>
    <mergeCell ref="P14:P16"/>
    <mergeCell ref="Q14:Q16"/>
    <mergeCell ref="R14:R16"/>
    <mergeCell ref="S10:U10"/>
    <mergeCell ref="S13:V13"/>
    <mergeCell ref="X10:Z10"/>
    <mergeCell ref="AA22:AB22"/>
    <mergeCell ref="AA34:AB34"/>
    <mergeCell ref="AA23:AB23"/>
    <mergeCell ref="AA24:AB24"/>
    <mergeCell ref="AA25:AB25"/>
    <mergeCell ref="AA26:AB26"/>
    <mergeCell ref="AA27:AB27"/>
    <mergeCell ref="AA28:AB28"/>
    <mergeCell ref="AA29:AB29"/>
    <mergeCell ref="AA30:AB30"/>
    <mergeCell ref="AA31:AB31"/>
    <mergeCell ref="AA32:AB32"/>
    <mergeCell ref="AA17:AB17"/>
    <mergeCell ref="AA18:AB18"/>
    <mergeCell ref="W13:Z13"/>
    <mergeCell ref="J4:O4"/>
    <mergeCell ref="H5:O5"/>
    <mergeCell ref="R5:V5"/>
    <mergeCell ref="I2:P2"/>
    <mergeCell ref="R2:S2"/>
    <mergeCell ref="K14:K16"/>
    <mergeCell ref="G12:Z12"/>
    <mergeCell ref="L14:L16"/>
    <mergeCell ref="W5:X5"/>
    <mergeCell ref="Y5:AB6"/>
    <mergeCell ref="H6:O6"/>
    <mergeCell ref="H8:O8"/>
    <mergeCell ref="H9:O9"/>
    <mergeCell ref="T6:V6"/>
    <mergeCell ref="H7:O7"/>
    <mergeCell ref="R7:R8"/>
    <mergeCell ref="S7:S8"/>
    <mergeCell ref="T7:V8"/>
    <mergeCell ref="W7:W8"/>
    <mergeCell ref="X7:X8"/>
    <mergeCell ref="Y7:AB8"/>
    <mergeCell ref="AA44:AB44"/>
    <mergeCell ref="AA42:AB42"/>
    <mergeCell ref="AA43:AB43"/>
    <mergeCell ref="A12:A16"/>
    <mergeCell ref="B12:B16"/>
    <mergeCell ref="C12:C16"/>
    <mergeCell ref="E12:E16"/>
    <mergeCell ref="AA12:AB16"/>
    <mergeCell ref="G13:N13"/>
    <mergeCell ref="O13:R13"/>
    <mergeCell ref="G14:G16"/>
    <mergeCell ref="H14:H16"/>
    <mergeCell ref="I14:I16"/>
    <mergeCell ref="N14:N16"/>
    <mergeCell ref="O14:O16"/>
    <mergeCell ref="J14:J16"/>
    <mergeCell ref="AA45:AB45"/>
    <mergeCell ref="AA56:AB56"/>
    <mergeCell ref="AA47:AB47"/>
    <mergeCell ref="AA48:AB48"/>
    <mergeCell ref="AA49:AB49"/>
    <mergeCell ref="AA50:AB50"/>
    <mergeCell ref="AA51:AB51"/>
    <mergeCell ref="AA53:AB53"/>
    <mergeCell ref="AA54:AB54"/>
    <mergeCell ref="AA52:AB52"/>
    <mergeCell ref="D12:D16"/>
    <mergeCell ref="AA10:AB10"/>
    <mergeCell ref="AC12:AC16"/>
    <mergeCell ref="AA55:AB55"/>
    <mergeCell ref="AA33:AB33"/>
    <mergeCell ref="AA46:AB46"/>
    <mergeCell ref="AA35:AB35"/>
    <mergeCell ref="AA36:AB36"/>
    <mergeCell ref="AA37:AB37"/>
    <mergeCell ref="AA38:AB38"/>
    <mergeCell ref="AA19:AB19"/>
    <mergeCell ref="AA20:AB20"/>
    <mergeCell ref="AA21:AB21"/>
    <mergeCell ref="AA40:AB40"/>
    <mergeCell ref="AA41:AB41"/>
    <mergeCell ref="AA39:AB39"/>
  </mergeCells>
  <phoneticPr fontId="1"/>
  <conditionalFormatting sqref="D17:D56">
    <cfRule type="containsText" dxfId="18" priority="1" operator="containsText" text="OP">
      <formula>NOT(ISERROR(SEARCH("OP",D17)))</formula>
    </cfRule>
    <cfRule type="containsText" dxfId="17" priority="2" operator="containsText" text="在">
      <formula>NOT(ISERROR(SEARCH("在",D17)))</formula>
    </cfRule>
  </conditionalFormatting>
  <conditionalFormatting sqref="H17:H56">
    <cfRule type="expression" dxfId="16" priority="51">
      <formula>H17&gt;1000</formula>
    </cfRule>
    <cfRule type="expression" dxfId="15" priority="54">
      <formula>OR($G17="3000s",$G17="400H",$G17=100,$G17=200,$G17=300,$G17=400,$G17=800,$G17=1000,$G17=1500,$G17=3000,$G17=5000,$G17=10000,G17="100H",G17="110H")</formula>
    </cfRule>
    <cfRule type="expression" dxfId="14" priority="55">
      <formula>OR($G17=200,$G17=100)</formula>
    </cfRule>
  </conditionalFormatting>
  <conditionalFormatting sqref="J17:J56">
    <cfRule type="expression" dxfId="13" priority="50">
      <formula>J17&gt;1000</formula>
    </cfRule>
    <cfRule type="expression" dxfId="12" priority="53">
      <formula>OR(I17="3000s",I17="400H",I17=100,I17=200,I17=300,I17=400,I17=800,I17=1000,I17=1500,I17=3000,I17=5000,I17=10000,I17="100H",I17="110H")</formula>
    </cfRule>
  </conditionalFormatting>
  <conditionalFormatting sqref="L17:L56">
    <cfRule type="expression" dxfId="11" priority="29">
      <formula>L17&gt;1000</formula>
    </cfRule>
    <cfRule type="expression" dxfId="10" priority="30">
      <formula>OR(K17="3000s",K17="400H",K17=100,K17=200,K17=300,K17=400,K17=800,K17=1000,K17=1500,K17=3000,K17=5000,K17=10000,K17="100H",K17="110H")</formula>
    </cfRule>
  </conditionalFormatting>
  <conditionalFormatting sqref="N17:N56">
    <cfRule type="expression" dxfId="9" priority="27">
      <formula>N17&gt;1000</formula>
    </cfRule>
    <cfRule type="expression" dxfId="8" priority="28">
      <formula>OR(M17="3000s",M17="400H",M17=100,M17=200,M17=300,M17=400,M17=800,M17=1000,M17=1500,M17=3000,M17=5000,M17=10000,M17="100H",M17="110H")</formula>
    </cfRule>
  </conditionalFormatting>
  <conditionalFormatting sqref="P17:P56">
    <cfRule type="expression" dxfId="7" priority="49">
      <formula>P17&gt;100</formula>
    </cfRule>
    <cfRule type="expression" dxfId="6" priority="52">
      <formula>OR(O17="走高跳",O17="走幅跳",O17="三段跳",O17="砲丸",O17="円盤",O17="やり投")</formula>
    </cfRule>
  </conditionalFormatting>
  <conditionalFormatting sqref="R17:R56">
    <cfRule type="expression" dxfId="5" priority="33">
      <formula>R17&gt;100</formula>
    </cfRule>
    <cfRule type="expression" dxfId="4" priority="34">
      <formula>OR(Q17="走高跳",Q17="走幅跳",Q17="三段跳",Q17="砲丸",Q17="円盤",Q17="やり投")</formula>
    </cfRule>
  </conditionalFormatting>
  <conditionalFormatting sqref="S16:Z16">
    <cfRule type="expression" dxfId="3" priority="9">
      <formula>S16&gt;4000</formula>
    </cfRule>
    <cfRule type="expression" dxfId="2" priority="10">
      <formula>OR(S$17:S$56="◎低")</formula>
    </cfRule>
    <cfRule type="expression" dxfId="1" priority="11">
      <formula>OR(S$17:S$56="○")</formula>
    </cfRule>
  </conditionalFormatting>
  <conditionalFormatting sqref="S17:Z56">
    <cfRule type="containsText" dxfId="0" priority="21" operator="containsText" text="○">
      <formula>NOT(ISERROR(SEARCH("○",S17)))</formula>
    </cfRule>
  </conditionalFormatting>
  <dataValidations count="5">
    <dataValidation type="list" allowBlank="1" showInputMessage="1" showErrorMessage="1" sqref="S17:Z56" xr:uid="{069CA17F-EFDE-4E23-9EB4-31BC6D45F2CB}">
      <formula1>$AG$17:$AG$17</formula1>
    </dataValidation>
    <dataValidation type="list" allowBlank="1" showInputMessage="1" showErrorMessage="1" sqref="G17:G56 I17:I56 K17:K56 M17:M56" xr:uid="{555AF35C-A031-400A-9DAE-C8AA2B91EE14}">
      <formula1>$AE$17:$AE$21</formula1>
    </dataValidation>
    <dataValidation type="list" allowBlank="1" showInputMessage="1" showErrorMessage="1" sqref="D17:D56" xr:uid="{D021A33E-8703-455B-97AA-49B207D5A4D4}">
      <formula1>$AG$19:$AG$20</formula1>
    </dataValidation>
    <dataValidation type="list" allowBlank="1" showInputMessage="1" showErrorMessage="1" sqref="E17:E56" xr:uid="{2C303AC3-E0E5-4956-AC49-06642A84B533}">
      <formula1>$AG$23:$AG$25</formula1>
    </dataValidation>
    <dataValidation type="list" allowBlank="1" showInputMessage="1" showErrorMessage="1" sqref="O17:O56 Q17:Q56" xr:uid="{122EBFF6-3DBA-46FB-9850-39379C17B62D}">
      <formula1>$AF$17:$AF$20</formula1>
    </dataValidation>
  </dataValidations>
  <printOptions horizontalCentered="1" verticalCentered="1"/>
  <pageMargins left="0" right="0" top="0" bottom="0" header="0" footer="0"/>
  <pageSetup paperSize="9" scale="80" orientation="landscape" horizontalDpi="4294967293" r:id="rId1"/>
  <headerFooter>
    <oddFooter>&amp;R
&amp;"-,標準"&amp;10
小田原市陸上競技協会</oddFooter>
  </headerFooter>
  <rowBreaks count="1" manualBreakCount="1">
    <brk id="31" max="2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AN280"/>
  <sheetViews>
    <sheetView showGridLines="0" view="pageBreakPreview" zoomScale="50" zoomScaleNormal="100" zoomScaleSheetLayoutView="50" workbookViewId="0">
      <selection activeCell="AC6" sqref="AC6:AJ6"/>
    </sheetView>
  </sheetViews>
  <sheetFormatPr defaultColWidth="9" defaultRowHeight="18.75" x14ac:dyDescent="0.15"/>
  <cols>
    <col min="1" max="1" width="3.625" style="175" customWidth="1"/>
    <col min="2" max="2" width="12.625" style="174" customWidth="1"/>
    <col min="3" max="3" width="30.625" style="175" customWidth="1"/>
    <col min="4" max="5" width="6.625" style="175" customWidth="1"/>
    <col min="6" max="7" width="3.625" style="175" customWidth="1"/>
    <col min="8" max="8" width="12.625" style="174" customWidth="1"/>
    <col min="9" max="9" width="30.625" style="175" customWidth="1"/>
    <col min="10" max="11" width="6.625" style="175" customWidth="1"/>
    <col min="12" max="13" width="3.625" style="175" customWidth="1"/>
    <col min="14" max="14" width="12.625" style="174" customWidth="1"/>
    <col min="15" max="15" width="30.625" style="175" customWidth="1"/>
    <col min="16" max="17" width="6.625" style="175" customWidth="1"/>
    <col min="18" max="19" width="3.625" style="175" customWidth="1"/>
    <col min="20" max="20" width="12.625" style="174" customWidth="1"/>
    <col min="21" max="21" width="30.625" style="175" customWidth="1"/>
    <col min="22" max="23" width="6.625" style="175" customWidth="1"/>
    <col min="24" max="25" width="3.625" style="175" customWidth="1"/>
    <col min="26" max="26" width="12.625" style="174" customWidth="1"/>
    <col min="27" max="27" width="30.625" style="175" customWidth="1"/>
    <col min="28" max="29" width="6.625" style="175" customWidth="1"/>
    <col min="30" max="31" width="3.625" style="175" customWidth="1"/>
    <col min="32" max="32" width="12.625" style="174" customWidth="1"/>
    <col min="33" max="33" width="30.625" style="175" customWidth="1"/>
    <col min="34" max="35" width="6.625" style="175" customWidth="1"/>
    <col min="36" max="36" width="3.625" style="175" customWidth="1"/>
    <col min="37" max="37" width="6.625" style="174" customWidth="1"/>
    <col min="38" max="38" width="15.625" style="175" customWidth="1"/>
    <col min="39" max="39" width="3.625" style="175" customWidth="1"/>
    <col min="40" max="40" width="4.625" style="175" customWidth="1"/>
    <col min="41" max="16384" width="9" style="175"/>
  </cols>
  <sheetData>
    <row r="1" spans="1:40" ht="18.75" customHeight="1" x14ac:dyDescent="0.15">
      <c r="A1" s="172"/>
      <c r="B1" s="173"/>
      <c r="C1" s="172"/>
      <c r="D1" s="172"/>
      <c r="E1" s="172"/>
      <c r="F1" s="172"/>
      <c r="G1" s="172"/>
      <c r="H1" s="173"/>
      <c r="I1" s="172"/>
      <c r="J1" s="172"/>
      <c r="K1" s="172"/>
      <c r="L1" s="172"/>
      <c r="M1" s="172"/>
      <c r="N1" s="173"/>
      <c r="O1" s="172"/>
      <c r="P1" s="172"/>
      <c r="Q1" s="172"/>
      <c r="R1" s="172"/>
      <c r="S1" s="172"/>
      <c r="T1" s="173"/>
      <c r="U1" s="172"/>
      <c r="V1" s="172"/>
      <c r="W1" s="172"/>
      <c r="X1" s="172"/>
      <c r="Y1" s="172"/>
      <c r="Z1" s="173"/>
      <c r="AA1" s="172"/>
      <c r="AB1" s="172"/>
      <c r="AC1" s="172"/>
      <c r="AD1" s="172"/>
      <c r="AE1" s="172"/>
      <c r="AF1" s="173"/>
      <c r="AG1" s="172"/>
      <c r="AH1" s="172"/>
      <c r="AI1" s="172"/>
      <c r="AJ1" s="172"/>
    </row>
    <row r="2" spans="1:40" ht="32.1" customHeight="1" x14ac:dyDescent="0.15">
      <c r="A2" s="172"/>
      <c r="B2" s="176" t="s">
        <v>27</v>
      </c>
      <c r="C2" s="781" t="str">
        <f>'番編用リスト（女子）'!$AB$17</f>
        <v/>
      </c>
      <c r="D2" s="782"/>
      <c r="E2" s="783"/>
      <c r="F2" s="177"/>
      <c r="G2" s="178"/>
      <c r="H2" s="176" t="s">
        <v>27</v>
      </c>
      <c r="I2" s="781" t="str">
        <f>'番編用リスト（女子）'!$AD$17</f>
        <v/>
      </c>
      <c r="J2" s="782"/>
      <c r="K2" s="783"/>
      <c r="L2" s="172"/>
      <c r="M2" s="172"/>
      <c r="N2" s="176" t="s">
        <v>27</v>
      </c>
      <c r="O2" s="781" t="str">
        <f>'番編用リスト（女子）'!$AF$17</f>
        <v/>
      </c>
      <c r="P2" s="782"/>
      <c r="Q2" s="783"/>
      <c r="R2" s="177"/>
      <c r="S2" s="178"/>
      <c r="T2" s="176" t="s">
        <v>27</v>
      </c>
      <c r="U2" s="781" t="str">
        <f>'番編用リスト（女子）'!$AH$17</f>
        <v/>
      </c>
      <c r="V2" s="782"/>
      <c r="W2" s="783"/>
      <c r="X2" s="172"/>
      <c r="Y2" s="172"/>
      <c r="Z2" s="176" t="s">
        <v>27</v>
      </c>
      <c r="AA2" s="781" t="str">
        <f>'番編用リスト（女子）'!$AJ$17</f>
        <v/>
      </c>
      <c r="AB2" s="782"/>
      <c r="AC2" s="783"/>
      <c r="AD2" s="177"/>
      <c r="AE2" s="178"/>
      <c r="AF2" s="176" t="s">
        <v>27</v>
      </c>
      <c r="AG2" s="781" t="str">
        <f>'番編用リスト（女子）'!$AL$17</f>
        <v/>
      </c>
      <c r="AH2" s="782"/>
      <c r="AI2" s="783"/>
      <c r="AJ2" s="172"/>
      <c r="AL2" s="774"/>
      <c r="AM2" s="774"/>
      <c r="AN2" s="774"/>
    </row>
    <row r="3" spans="1:40" ht="32.1" customHeight="1" x14ac:dyDescent="0.15">
      <c r="A3" s="172"/>
      <c r="B3" s="176" t="s">
        <v>1</v>
      </c>
      <c r="C3" s="775" t="str">
        <f>'番編用リスト（女子）'!$W$17</f>
        <v/>
      </c>
      <c r="D3" s="776"/>
      <c r="E3" s="777"/>
      <c r="F3" s="177"/>
      <c r="G3" s="178"/>
      <c r="H3" s="176" t="s">
        <v>1</v>
      </c>
      <c r="I3" s="775" t="str">
        <f>'番編用リスト（女子）'!$W$17</f>
        <v/>
      </c>
      <c r="J3" s="776"/>
      <c r="K3" s="777"/>
      <c r="L3" s="172"/>
      <c r="M3" s="172"/>
      <c r="N3" s="176" t="s">
        <v>1</v>
      </c>
      <c r="O3" s="775" t="str">
        <f>'番編用リスト（女子）'!$W$17</f>
        <v/>
      </c>
      <c r="P3" s="776"/>
      <c r="Q3" s="777"/>
      <c r="R3" s="177"/>
      <c r="S3" s="178"/>
      <c r="T3" s="176" t="s">
        <v>1</v>
      </c>
      <c r="U3" s="775" t="str">
        <f>'番編用リスト（女子）'!$W$17</f>
        <v/>
      </c>
      <c r="V3" s="776"/>
      <c r="W3" s="777"/>
      <c r="X3" s="172"/>
      <c r="Y3" s="172"/>
      <c r="Z3" s="176" t="s">
        <v>1</v>
      </c>
      <c r="AA3" s="775" t="str">
        <f>'番編用リスト（女子）'!$W$17</f>
        <v/>
      </c>
      <c r="AB3" s="776"/>
      <c r="AC3" s="777"/>
      <c r="AD3" s="177"/>
      <c r="AE3" s="178"/>
      <c r="AF3" s="176" t="s">
        <v>1</v>
      </c>
      <c r="AG3" s="775" t="str">
        <f>'番編用リスト（女子）'!$W$17</f>
        <v/>
      </c>
      <c r="AH3" s="776"/>
      <c r="AI3" s="777"/>
      <c r="AJ3" s="172"/>
      <c r="AL3" s="774"/>
      <c r="AM3" s="774"/>
      <c r="AN3" s="774"/>
    </row>
    <row r="4" spans="1:40" ht="32.1" customHeight="1" x14ac:dyDescent="0.15">
      <c r="A4" s="172"/>
      <c r="B4" s="176" t="s">
        <v>28</v>
      </c>
      <c r="C4" s="778" t="str">
        <f>'番編用リスト（女子）'!$X$17</f>
        <v/>
      </c>
      <c r="D4" s="779"/>
      <c r="E4" s="780"/>
      <c r="F4" s="177"/>
      <c r="G4" s="178"/>
      <c r="H4" s="176" t="s">
        <v>28</v>
      </c>
      <c r="I4" s="778" t="str">
        <f>'番編用リスト（女子）'!$X$17</f>
        <v/>
      </c>
      <c r="J4" s="779"/>
      <c r="K4" s="780"/>
      <c r="L4" s="172"/>
      <c r="M4" s="172"/>
      <c r="N4" s="176" t="s">
        <v>28</v>
      </c>
      <c r="O4" s="778" t="str">
        <f>'番編用リスト（女子）'!$X$17</f>
        <v/>
      </c>
      <c r="P4" s="779"/>
      <c r="Q4" s="780"/>
      <c r="R4" s="177"/>
      <c r="S4" s="178"/>
      <c r="T4" s="176" t="s">
        <v>28</v>
      </c>
      <c r="U4" s="778" t="str">
        <f>'番編用リスト（女子）'!$X$17</f>
        <v/>
      </c>
      <c r="V4" s="779"/>
      <c r="W4" s="780"/>
      <c r="X4" s="172"/>
      <c r="Y4" s="172"/>
      <c r="Z4" s="176" t="s">
        <v>28</v>
      </c>
      <c r="AA4" s="778" t="str">
        <f>'番編用リスト（女子）'!$X$17</f>
        <v/>
      </c>
      <c r="AB4" s="779"/>
      <c r="AC4" s="780"/>
      <c r="AD4" s="177"/>
      <c r="AE4" s="178"/>
      <c r="AF4" s="176" t="s">
        <v>28</v>
      </c>
      <c r="AG4" s="778" t="str">
        <f>'番編用リスト（女子）'!$X$17</f>
        <v/>
      </c>
      <c r="AH4" s="779"/>
      <c r="AI4" s="780"/>
      <c r="AJ4" s="172"/>
      <c r="AL4" s="774"/>
      <c r="AM4" s="774"/>
      <c r="AN4" s="774"/>
    </row>
    <row r="5" spans="1:40" ht="32.1" customHeight="1" x14ac:dyDescent="0.15">
      <c r="A5" s="172"/>
      <c r="B5" s="176" t="s">
        <v>29</v>
      </c>
      <c r="C5" s="179">
        <f>'番編用リスト（女子）'!$AE$4</f>
        <v>0</v>
      </c>
      <c r="D5" s="176" t="s">
        <v>3</v>
      </c>
      <c r="E5" s="176" t="str">
        <f>'番編用リスト（女子）'!$Z$17</f>
        <v/>
      </c>
      <c r="F5" s="177"/>
      <c r="G5" s="178"/>
      <c r="H5" s="176" t="s">
        <v>29</v>
      </c>
      <c r="I5" s="179">
        <f>'番編用リスト（女子）'!$AE$4</f>
        <v>0</v>
      </c>
      <c r="J5" s="176" t="s">
        <v>35</v>
      </c>
      <c r="K5" s="176" t="str">
        <f>'番編用リスト（女子）'!$Z$17</f>
        <v/>
      </c>
      <c r="L5" s="172"/>
      <c r="M5" s="172"/>
      <c r="N5" s="176" t="s">
        <v>29</v>
      </c>
      <c r="O5" s="179">
        <f>'番編用リスト（女子）'!$AE$4</f>
        <v>0</v>
      </c>
      <c r="P5" s="176" t="s">
        <v>3</v>
      </c>
      <c r="Q5" s="176" t="str">
        <f>'番編用リスト（女子）'!$Z$17</f>
        <v/>
      </c>
      <c r="R5" s="177"/>
      <c r="S5" s="178"/>
      <c r="T5" s="176" t="s">
        <v>29</v>
      </c>
      <c r="U5" s="179">
        <f>'番編用リスト（女子）'!$AE$4</f>
        <v>0</v>
      </c>
      <c r="V5" s="176" t="s">
        <v>35</v>
      </c>
      <c r="W5" s="176" t="str">
        <f>'番編用リスト（女子）'!$Z$17</f>
        <v/>
      </c>
      <c r="X5" s="172"/>
      <c r="Y5" s="172"/>
      <c r="Z5" s="176" t="s">
        <v>29</v>
      </c>
      <c r="AA5" s="179">
        <f>'番編用リスト（女子）'!$AE$4</f>
        <v>0</v>
      </c>
      <c r="AB5" s="176" t="s">
        <v>3</v>
      </c>
      <c r="AC5" s="176" t="str">
        <f>'番編用リスト（女子）'!$Z$17</f>
        <v/>
      </c>
      <c r="AD5" s="177"/>
      <c r="AE5" s="178"/>
      <c r="AF5" s="176" t="s">
        <v>29</v>
      </c>
      <c r="AG5" s="179">
        <f>'番編用リスト（女子）'!$AE$4</f>
        <v>0</v>
      </c>
      <c r="AH5" s="176" t="s">
        <v>35</v>
      </c>
      <c r="AI5" s="176" t="str">
        <f>'番編用リスト（女子）'!$Z$17</f>
        <v/>
      </c>
      <c r="AJ5" s="172"/>
      <c r="AM5" s="174"/>
    </row>
    <row r="6" spans="1:40" ht="32.1" customHeight="1" x14ac:dyDescent="0.15">
      <c r="A6" s="172"/>
      <c r="B6" s="176" t="s">
        <v>30</v>
      </c>
      <c r="C6" s="768" t="str">
        <f>'番編用リスト（女子）'!$AC$17</f>
        <v/>
      </c>
      <c r="D6" s="769"/>
      <c r="E6" s="770"/>
      <c r="F6" s="177"/>
      <c r="G6" s="178"/>
      <c r="H6" s="176" t="s">
        <v>30</v>
      </c>
      <c r="I6" s="768" t="str">
        <f>'番編用リスト（女子）'!$AE$17</f>
        <v/>
      </c>
      <c r="J6" s="769"/>
      <c r="K6" s="770"/>
      <c r="L6" s="172"/>
      <c r="M6" s="172"/>
      <c r="N6" s="176" t="s">
        <v>30</v>
      </c>
      <c r="O6" s="768" t="str">
        <f>'番編用リスト（女子）'!$AG$17</f>
        <v/>
      </c>
      <c r="P6" s="769"/>
      <c r="Q6" s="770"/>
      <c r="R6" s="177"/>
      <c r="S6" s="178"/>
      <c r="T6" s="176" t="s">
        <v>30</v>
      </c>
      <c r="U6" s="768" t="str">
        <f>'番編用リスト（女子）'!$AI$17</f>
        <v/>
      </c>
      <c r="V6" s="769"/>
      <c r="W6" s="770"/>
      <c r="X6" s="172"/>
      <c r="Y6" s="172"/>
      <c r="Z6" s="176" t="s">
        <v>30</v>
      </c>
      <c r="AA6" s="771" t="str">
        <f>'番編用リスト（女子）'!$AK$17</f>
        <v/>
      </c>
      <c r="AB6" s="772"/>
      <c r="AC6" s="773"/>
      <c r="AD6" s="177"/>
      <c r="AE6" s="178"/>
      <c r="AF6" s="176" t="s">
        <v>30</v>
      </c>
      <c r="AG6" s="771" t="str">
        <f>'番編用リスト（女子）'!$AM$17</f>
        <v/>
      </c>
      <c r="AH6" s="772"/>
      <c r="AI6" s="773"/>
      <c r="AJ6" s="172"/>
      <c r="AL6" s="774"/>
      <c r="AM6" s="774"/>
      <c r="AN6" s="774"/>
    </row>
    <row r="7" spans="1:40" x14ac:dyDescent="0.15">
      <c r="A7" s="172"/>
      <c r="B7" s="180"/>
      <c r="C7" s="181"/>
      <c r="D7" s="181"/>
      <c r="E7" s="181"/>
      <c r="F7" s="182"/>
      <c r="G7" s="183"/>
      <c r="H7" s="180"/>
      <c r="I7" s="181"/>
      <c r="J7" s="181"/>
      <c r="K7" s="181"/>
      <c r="L7" s="181"/>
      <c r="M7" s="172"/>
      <c r="N7" s="180"/>
      <c r="O7" s="181"/>
      <c r="P7" s="181"/>
      <c r="Q7" s="181"/>
      <c r="R7" s="182"/>
      <c r="S7" s="183"/>
      <c r="T7" s="180"/>
      <c r="U7" s="181"/>
      <c r="V7" s="181"/>
      <c r="W7" s="181"/>
      <c r="X7" s="181"/>
      <c r="Y7" s="172"/>
      <c r="Z7" s="180"/>
      <c r="AA7" s="181"/>
      <c r="AB7" s="181"/>
      <c r="AC7" s="181"/>
      <c r="AD7" s="182"/>
      <c r="AE7" s="183"/>
      <c r="AF7" s="180"/>
      <c r="AG7" s="181"/>
      <c r="AH7" s="181"/>
      <c r="AI7" s="181"/>
      <c r="AJ7" s="181"/>
    </row>
    <row r="8" spans="1:40" x14ac:dyDescent="0.15">
      <c r="A8" s="172"/>
      <c r="B8" s="184"/>
      <c r="C8" s="185"/>
      <c r="D8" s="185"/>
      <c r="E8" s="185"/>
      <c r="F8" s="186"/>
      <c r="G8" s="187"/>
      <c r="H8" s="184"/>
      <c r="I8" s="185"/>
      <c r="J8" s="185"/>
      <c r="K8" s="185"/>
      <c r="L8" s="185"/>
      <c r="M8" s="172"/>
      <c r="N8" s="184"/>
      <c r="O8" s="185"/>
      <c r="P8" s="185"/>
      <c r="Q8" s="185"/>
      <c r="R8" s="186"/>
      <c r="S8" s="187"/>
      <c r="T8" s="184"/>
      <c r="U8" s="185"/>
      <c r="V8" s="185"/>
      <c r="W8" s="185"/>
      <c r="X8" s="185"/>
      <c r="Y8" s="172"/>
      <c r="Z8" s="184"/>
      <c r="AA8" s="185"/>
      <c r="AB8" s="185"/>
      <c r="AC8" s="185"/>
      <c r="AD8" s="186"/>
      <c r="AE8" s="187"/>
      <c r="AF8" s="184"/>
      <c r="AG8" s="185"/>
      <c r="AH8" s="185"/>
      <c r="AI8" s="185"/>
      <c r="AJ8" s="185"/>
    </row>
    <row r="9" spans="1:40" ht="32.1" customHeight="1" x14ac:dyDescent="0.15">
      <c r="A9" s="172"/>
      <c r="B9" s="176" t="s">
        <v>27</v>
      </c>
      <c r="C9" s="781" t="str">
        <f>'番編用リスト（女子）'!$AB$18</f>
        <v/>
      </c>
      <c r="D9" s="782"/>
      <c r="E9" s="783"/>
      <c r="F9" s="177"/>
      <c r="G9" s="178"/>
      <c r="H9" s="176" t="s">
        <v>27</v>
      </c>
      <c r="I9" s="781" t="str">
        <f>'番編用リスト（女子）'!$AD$18</f>
        <v/>
      </c>
      <c r="J9" s="782"/>
      <c r="K9" s="783"/>
      <c r="L9" s="172"/>
      <c r="M9" s="172"/>
      <c r="N9" s="176" t="s">
        <v>27</v>
      </c>
      <c r="O9" s="781" t="str">
        <f>'番編用リスト（女子）'!$AF$18</f>
        <v/>
      </c>
      <c r="P9" s="782"/>
      <c r="Q9" s="783"/>
      <c r="R9" s="177"/>
      <c r="S9" s="178"/>
      <c r="T9" s="176" t="s">
        <v>27</v>
      </c>
      <c r="U9" s="781" t="str">
        <f>'番編用リスト（女子）'!$AH$18</f>
        <v/>
      </c>
      <c r="V9" s="782"/>
      <c r="W9" s="783"/>
      <c r="X9" s="172"/>
      <c r="Y9" s="172"/>
      <c r="Z9" s="176" t="s">
        <v>27</v>
      </c>
      <c r="AA9" s="781" t="str">
        <f>'番編用リスト（女子）'!$AJ$18</f>
        <v/>
      </c>
      <c r="AB9" s="782"/>
      <c r="AC9" s="783"/>
      <c r="AD9" s="177"/>
      <c r="AE9" s="178"/>
      <c r="AF9" s="176" t="s">
        <v>27</v>
      </c>
      <c r="AG9" s="781" t="str">
        <f>'番編用リスト（女子）'!$AL$18</f>
        <v/>
      </c>
      <c r="AH9" s="782"/>
      <c r="AI9" s="783"/>
      <c r="AJ9" s="172"/>
      <c r="AL9" s="774"/>
      <c r="AM9" s="774"/>
      <c r="AN9" s="774"/>
    </row>
    <row r="10" spans="1:40" ht="32.1" customHeight="1" x14ac:dyDescent="0.15">
      <c r="A10" s="172"/>
      <c r="B10" s="176" t="s">
        <v>1</v>
      </c>
      <c r="C10" s="775" t="str">
        <f>'番編用リスト（女子）'!$W$18</f>
        <v/>
      </c>
      <c r="D10" s="776"/>
      <c r="E10" s="777"/>
      <c r="F10" s="177"/>
      <c r="G10" s="178"/>
      <c r="H10" s="176" t="s">
        <v>1</v>
      </c>
      <c r="I10" s="775" t="str">
        <f>'番編用リスト（女子）'!$W$18</f>
        <v/>
      </c>
      <c r="J10" s="776"/>
      <c r="K10" s="777"/>
      <c r="L10" s="172"/>
      <c r="M10" s="172"/>
      <c r="N10" s="176" t="s">
        <v>1</v>
      </c>
      <c r="O10" s="775" t="str">
        <f>'番編用リスト（女子）'!$W$18</f>
        <v/>
      </c>
      <c r="P10" s="776"/>
      <c r="Q10" s="777"/>
      <c r="R10" s="177"/>
      <c r="S10" s="178"/>
      <c r="T10" s="176" t="s">
        <v>1</v>
      </c>
      <c r="U10" s="775" t="str">
        <f>'番編用リスト（女子）'!$W$18</f>
        <v/>
      </c>
      <c r="V10" s="776"/>
      <c r="W10" s="777"/>
      <c r="X10" s="172"/>
      <c r="Y10" s="172"/>
      <c r="Z10" s="176" t="s">
        <v>1</v>
      </c>
      <c r="AA10" s="775" t="str">
        <f>'番編用リスト（女子）'!$W$18</f>
        <v/>
      </c>
      <c r="AB10" s="776"/>
      <c r="AC10" s="777"/>
      <c r="AD10" s="177"/>
      <c r="AE10" s="178"/>
      <c r="AF10" s="176" t="s">
        <v>1</v>
      </c>
      <c r="AG10" s="775" t="str">
        <f>'番編用リスト（女子）'!$W$18</f>
        <v/>
      </c>
      <c r="AH10" s="776"/>
      <c r="AI10" s="777"/>
      <c r="AJ10" s="172"/>
      <c r="AL10" s="774"/>
      <c r="AM10" s="774"/>
      <c r="AN10" s="774"/>
    </row>
    <row r="11" spans="1:40" ht="32.1" customHeight="1" x14ac:dyDescent="0.15">
      <c r="A11" s="172"/>
      <c r="B11" s="176" t="s">
        <v>28</v>
      </c>
      <c r="C11" s="778" t="str">
        <f>'番編用リスト（女子）'!$X$18</f>
        <v/>
      </c>
      <c r="D11" s="779"/>
      <c r="E11" s="780"/>
      <c r="F11" s="177"/>
      <c r="G11" s="178"/>
      <c r="H11" s="176" t="s">
        <v>28</v>
      </c>
      <c r="I11" s="778" t="str">
        <f>'番編用リスト（女子）'!$X$18</f>
        <v/>
      </c>
      <c r="J11" s="779"/>
      <c r="K11" s="780"/>
      <c r="L11" s="172"/>
      <c r="M11" s="172"/>
      <c r="N11" s="176" t="s">
        <v>28</v>
      </c>
      <c r="O11" s="778" t="str">
        <f>'番編用リスト（女子）'!$X$18</f>
        <v/>
      </c>
      <c r="P11" s="779"/>
      <c r="Q11" s="780"/>
      <c r="R11" s="177"/>
      <c r="S11" s="178"/>
      <c r="T11" s="176" t="s">
        <v>28</v>
      </c>
      <c r="U11" s="778" t="str">
        <f>'番編用リスト（女子）'!$X$18</f>
        <v/>
      </c>
      <c r="V11" s="779"/>
      <c r="W11" s="780"/>
      <c r="X11" s="172"/>
      <c r="Y11" s="172"/>
      <c r="Z11" s="176" t="s">
        <v>28</v>
      </c>
      <c r="AA11" s="778" t="str">
        <f>'番編用リスト（女子）'!$X$18</f>
        <v/>
      </c>
      <c r="AB11" s="779"/>
      <c r="AC11" s="780"/>
      <c r="AD11" s="177"/>
      <c r="AE11" s="178"/>
      <c r="AF11" s="176" t="s">
        <v>28</v>
      </c>
      <c r="AG11" s="778" t="str">
        <f>'番編用リスト（女子）'!$X$18</f>
        <v/>
      </c>
      <c r="AH11" s="779"/>
      <c r="AI11" s="780"/>
      <c r="AJ11" s="172"/>
      <c r="AL11" s="774"/>
      <c r="AM11" s="774"/>
      <c r="AN11" s="774"/>
    </row>
    <row r="12" spans="1:40" ht="32.1" customHeight="1" x14ac:dyDescent="0.15">
      <c r="A12" s="172"/>
      <c r="B12" s="176" t="s">
        <v>29</v>
      </c>
      <c r="C12" s="179">
        <f>'番編用リスト（女子）'!$AE$4</f>
        <v>0</v>
      </c>
      <c r="D12" s="176" t="s">
        <v>3</v>
      </c>
      <c r="E12" s="176" t="str">
        <f>'番編用リスト（女子）'!$Z$18</f>
        <v/>
      </c>
      <c r="F12" s="177"/>
      <c r="G12" s="178"/>
      <c r="H12" s="176" t="s">
        <v>29</v>
      </c>
      <c r="I12" s="179">
        <f>'番編用リスト（女子）'!$AE$4</f>
        <v>0</v>
      </c>
      <c r="J12" s="176" t="s">
        <v>35</v>
      </c>
      <c r="K12" s="176" t="str">
        <f>'番編用リスト（女子）'!$Z$18</f>
        <v/>
      </c>
      <c r="L12" s="172"/>
      <c r="M12" s="172"/>
      <c r="N12" s="176" t="s">
        <v>29</v>
      </c>
      <c r="O12" s="179">
        <f>'番編用リスト（女子）'!$AE$4</f>
        <v>0</v>
      </c>
      <c r="P12" s="176" t="s">
        <v>3</v>
      </c>
      <c r="Q12" s="176" t="str">
        <f>'番編用リスト（女子）'!$Z$18</f>
        <v/>
      </c>
      <c r="R12" s="177"/>
      <c r="S12" s="178"/>
      <c r="T12" s="176" t="s">
        <v>29</v>
      </c>
      <c r="U12" s="179">
        <f>'番編用リスト（女子）'!$AE$4</f>
        <v>0</v>
      </c>
      <c r="V12" s="176" t="s">
        <v>35</v>
      </c>
      <c r="W12" s="176" t="str">
        <f>'番編用リスト（女子）'!$Z$18</f>
        <v/>
      </c>
      <c r="X12" s="172"/>
      <c r="Y12" s="172"/>
      <c r="Z12" s="176" t="s">
        <v>29</v>
      </c>
      <c r="AA12" s="179">
        <f>'番編用リスト（女子）'!$AE$4</f>
        <v>0</v>
      </c>
      <c r="AB12" s="176" t="s">
        <v>3</v>
      </c>
      <c r="AC12" s="176" t="str">
        <f>'番編用リスト（女子）'!$Z$18</f>
        <v/>
      </c>
      <c r="AD12" s="177"/>
      <c r="AE12" s="178"/>
      <c r="AF12" s="176" t="s">
        <v>29</v>
      </c>
      <c r="AG12" s="179">
        <f>'番編用リスト（女子）'!$AE$4</f>
        <v>0</v>
      </c>
      <c r="AH12" s="176" t="s">
        <v>35</v>
      </c>
      <c r="AI12" s="176" t="str">
        <f>'番編用リスト（女子）'!$Z$18</f>
        <v/>
      </c>
      <c r="AJ12" s="172"/>
      <c r="AM12" s="174"/>
    </row>
    <row r="13" spans="1:40" ht="32.1" customHeight="1" x14ac:dyDescent="0.15">
      <c r="A13" s="172"/>
      <c r="B13" s="176" t="s">
        <v>30</v>
      </c>
      <c r="C13" s="768" t="str">
        <f>'番編用リスト（女子）'!$AC$18</f>
        <v/>
      </c>
      <c r="D13" s="769"/>
      <c r="E13" s="770"/>
      <c r="F13" s="177"/>
      <c r="G13" s="178"/>
      <c r="H13" s="176" t="s">
        <v>30</v>
      </c>
      <c r="I13" s="768" t="str">
        <f>'番編用リスト（女子）'!$AE$18</f>
        <v/>
      </c>
      <c r="J13" s="769"/>
      <c r="K13" s="770"/>
      <c r="L13" s="172"/>
      <c r="M13" s="172"/>
      <c r="N13" s="176" t="s">
        <v>30</v>
      </c>
      <c r="O13" s="768" t="str">
        <f>'番編用リスト（女子）'!$AG$18</f>
        <v/>
      </c>
      <c r="P13" s="769"/>
      <c r="Q13" s="770"/>
      <c r="R13" s="177"/>
      <c r="S13" s="178"/>
      <c r="T13" s="176" t="s">
        <v>30</v>
      </c>
      <c r="U13" s="768" t="str">
        <f>'番編用リスト（女子）'!$AI$18</f>
        <v/>
      </c>
      <c r="V13" s="769"/>
      <c r="W13" s="770"/>
      <c r="X13" s="172"/>
      <c r="Y13" s="172"/>
      <c r="Z13" s="176" t="s">
        <v>30</v>
      </c>
      <c r="AA13" s="771" t="str">
        <f>'番編用リスト（女子）'!$AK$18</f>
        <v/>
      </c>
      <c r="AB13" s="772"/>
      <c r="AC13" s="773"/>
      <c r="AD13" s="177"/>
      <c r="AE13" s="178"/>
      <c r="AF13" s="176" t="s">
        <v>30</v>
      </c>
      <c r="AG13" s="771" t="str">
        <f>'番編用リスト（女子）'!$AM$18</f>
        <v/>
      </c>
      <c r="AH13" s="772"/>
      <c r="AI13" s="773"/>
      <c r="AJ13" s="172"/>
      <c r="AL13" s="774"/>
      <c r="AM13" s="774"/>
      <c r="AN13" s="774"/>
    </row>
    <row r="14" spans="1:40" x14ac:dyDescent="0.15">
      <c r="A14" s="172"/>
      <c r="B14" s="180"/>
      <c r="C14" s="181"/>
      <c r="D14" s="181"/>
      <c r="E14" s="181"/>
      <c r="F14" s="182"/>
      <c r="G14" s="183"/>
      <c r="H14" s="180"/>
      <c r="I14" s="181"/>
      <c r="J14" s="181"/>
      <c r="K14" s="181"/>
      <c r="L14" s="181"/>
      <c r="M14" s="172"/>
      <c r="N14" s="180"/>
      <c r="O14" s="181"/>
      <c r="P14" s="181"/>
      <c r="Q14" s="181"/>
      <c r="R14" s="182"/>
      <c r="S14" s="183"/>
      <c r="T14" s="180"/>
      <c r="U14" s="181"/>
      <c r="V14" s="181"/>
      <c r="W14" s="181"/>
      <c r="X14" s="181"/>
      <c r="Y14" s="172"/>
      <c r="Z14" s="180"/>
      <c r="AA14" s="181"/>
      <c r="AB14" s="181"/>
      <c r="AC14" s="181"/>
      <c r="AD14" s="182"/>
      <c r="AE14" s="183"/>
      <c r="AF14" s="180"/>
      <c r="AG14" s="181"/>
      <c r="AH14" s="181"/>
      <c r="AI14" s="181"/>
      <c r="AJ14" s="181"/>
    </row>
    <row r="15" spans="1:40" x14ac:dyDescent="0.15">
      <c r="A15" s="172"/>
      <c r="B15" s="184"/>
      <c r="C15" s="185"/>
      <c r="D15" s="185"/>
      <c r="E15" s="185"/>
      <c r="F15" s="186"/>
      <c r="G15" s="187"/>
      <c r="H15" s="184"/>
      <c r="I15" s="185"/>
      <c r="J15" s="185"/>
      <c r="K15" s="185"/>
      <c r="L15" s="185"/>
      <c r="M15" s="172"/>
      <c r="N15" s="184"/>
      <c r="O15" s="185"/>
      <c r="P15" s="185"/>
      <c r="Q15" s="185"/>
      <c r="R15" s="186"/>
      <c r="S15" s="187"/>
      <c r="T15" s="184"/>
      <c r="U15" s="185"/>
      <c r="V15" s="185"/>
      <c r="W15" s="185"/>
      <c r="X15" s="185"/>
      <c r="Y15" s="172"/>
      <c r="Z15" s="184"/>
      <c r="AA15" s="185"/>
      <c r="AB15" s="185"/>
      <c r="AC15" s="185"/>
      <c r="AD15" s="186"/>
      <c r="AE15" s="187"/>
      <c r="AF15" s="184"/>
      <c r="AG15" s="185"/>
      <c r="AH15" s="185"/>
      <c r="AI15" s="185"/>
      <c r="AJ15" s="185"/>
    </row>
    <row r="16" spans="1:40" ht="32.1" customHeight="1" x14ac:dyDescent="0.15">
      <c r="A16" s="172"/>
      <c r="B16" s="176" t="s">
        <v>27</v>
      </c>
      <c r="C16" s="781" t="str">
        <f>'番編用リスト（女子）'!$AB$19</f>
        <v/>
      </c>
      <c r="D16" s="782"/>
      <c r="E16" s="783"/>
      <c r="F16" s="177"/>
      <c r="G16" s="178"/>
      <c r="H16" s="176" t="s">
        <v>27</v>
      </c>
      <c r="I16" s="781" t="str">
        <f>'番編用リスト（女子）'!$AD$19</f>
        <v/>
      </c>
      <c r="J16" s="782"/>
      <c r="K16" s="783"/>
      <c r="L16" s="172"/>
      <c r="M16" s="172"/>
      <c r="N16" s="176" t="s">
        <v>27</v>
      </c>
      <c r="O16" s="781" t="str">
        <f>'番編用リスト（女子）'!$AF$19</f>
        <v/>
      </c>
      <c r="P16" s="782"/>
      <c r="Q16" s="783"/>
      <c r="R16" s="177"/>
      <c r="S16" s="178"/>
      <c r="T16" s="176" t="s">
        <v>27</v>
      </c>
      <c r="U16" s="781" t="str">
        <f>'番編用リスト（女子）'!$AH$19</f>
        <v/>
      </c>
      <c r="V16" s="782"/>
      <c r="W16" s="783"/>
      <c r="X16" s="172"/>
      <c r="Y16" s="172"/>
      <c r="Z16" s="176" t="s">
        <v>27</v>
      </c>
      <c r="AA16" s="781" t="str">
        <f>'番編用リスト（女子）'!$AJ$19</f>
        <v/>
      </c>
      <c r="AB16" s="782"/>
      <c r="AC16" s="783"/>
      <c r="AD16" s="177"/>
      <c r="AE16" s="178"/>
      <c r="AF16" s="176" t="s">
        <v>27</v>
      </c>
      <c r="AG16" s="781" t="str">
        <f>'番編用リスト（女子）'!$AL$19</f>
        <v/>
      </c>
      <c r="AH16" s="782"/>
      <c r="AI16" s="783"/>
      <c r="AJ16" s="172"/>
      <c r="AL16" s="774"/>
      <c r="AM16" s="774"/>
      <c r="AN16" s="774"/>
    </row>
    <row r="17" spans="1:40" ht="32.1" customHeight="1" x14ac:dyDescent="0.15">
      <c r="A17" s="172"/>
      <c r="B17" s="176" t="s">
        <v>1</v>
      </c>
      <c r="C17" s="775" t="str">
        <f>'番編用リスト（女子）'!$W$19</f>
        <v/>
      </c>
      <c r="D17" s="776"/>
      <c r="E17" s="777"/>
      <c r="F17" s="177"/>
      <c r="G17" s="178"/>
      <c r="H17" s="176" t="s">
        <v>1</v>
      </c>
      <c r="I17" s="775" t="str">
        <f>'番編用リスト（女子）'!$W$19</f>
        <v/>
      </c>
      <c r="J17" s="776"/>
      <c r="K17" s="777"/>
      <c r="L17" s="172"/>
      <c r="M17" s="172"/>
      <c r="N17" s="176" t="s">
        <v>1</v>
      </c>
      <c r="O17" s="775" t="str">
        <f>'番編用リスト（女子）'!$W$19</f>
        <v/>
      </c>
      <c r="P17" s="776"/>
      <c r="Q17" s="777"/>
      <c r="R17" s="177"/>
      <c r="S17" s="178"/>
      <c r="T17" s="176" t="s">
        <v>1</v>
      </c>
      <c r="U17" s="775" t="str">
        <f>'番編用リスト（女子）'!$W$19</f>
        <v/>
      </c>
      <c r="V17" s="776"/>
      <c r="W17" s="777"/>
      <c r="X17" s="172"/>
      <c r="Y17" s="172"/>
      <c r="Z17" s="176" t="s">
        <v>1</v>
      </c>
      <c r="AA17" s="775" t="str">
        <f>'番編用リスト（女子）'!$W$19</f>
        <v/>
      </c>
      <c r="AB17" s="776"/>
      <c r="AC17" s="777"/>
      <c r="AD17" s="177"/>
      <c r="AE17" s="178"/>
      <c r="AF17" s="176" t="s">
        <v>1</v>
      </c>
      <c r="AG17" s="775" t="str">
        <f>'番編用リスト（女子）'!$W$19</f>
        <v/>
      </c>
      <c r="AH17" s="776"/>
      <c r="AI17" s="777"/>
      <c r="AJ17" s="172"/>
      <c r="AL17" s="774"/>
      <c r="AM17" s="774"/>
      <c r="AN17" s="774"/>
    </row>
    <row r="18" spans="1:40" ht="32.1" customHeight="1" x14ac:dyDescent="0.15">
      <c r="A18" s="172"/>
      <c r="B18" s="176" t="s">
        <v>28</v>
      </c>
      <c r="C18" s="778" t="str">
        <f>'番編用リスト（女子）'!$X$19</f>
        <v/>
      </c>
      <c r="D18" s="779"/>
      <c r="E18" s="780"/>
      <c r="F18" s="177"/>
      <c r="G18" s="178"/>
      <c r="H18" s="176" t="s">
        <v>28</v>
      </c>
      <c r="I18" s="778" t="str">
        <f>'番編用リスト（女子）'!$X$19</f>
        <v/>
      </c>
      <c r="J18" s="779"/>
      <c r="K18" s="780"/>
      <c r="L18" s="172"/>
      <c r="M18" s="172"/>
      <c r="N18" s="176" t="s">
        <v>28</v>
      </c>
      <c r="O18" s="778" t="str">
        <f>'番編用リスト（女子）'!$X$19</f>
        <v/>
      </c>
      <c r="P18" s="779"/>
      <c r="Q18" s="780"/>
      <c r="R18" s="177"/>
      <c r="S18" s="178"/>
      <c r="T18" s="176" t="s">
        <v>28</v>
      </c>
      <c r="U18" s="778" t="str">
        <f>'番編用リスト（女子）'!$X$19</f>
        <v/>
      </c>
      <c r="V18" s="779"/>
      <c r="W18" s="780"/>
      <c r="X18" s="172"/>
      <c r="Y18" s="172"/>
      <c r="Z18" s="176" t="s">
        <v>28</v>
      </c>
      <c r="AA18" s="778" t="str">
        <f>'番編用リスト（女子）'!$X$19</f>
        <v/>
      </c>
      <c r="AB18" s="779"/>
      <c r="AC18" s="780"/>
      <c r="AD18" s="177"/>
      <c r="AE18" s="178"/>
      <c r="AF18" s="176" t="s">
        <v>28</v>
      </c>
      <c r="AG18" s="778" t="str">
        <f>'番編用リスト（女子）'!$X$19</f>
        <v/>
      </c>
      <c r="AH18" s="779"/>
      <c r="AI18" s="780"/>
      <c r="AJ18" s="172"/>
      <c r="AL18" s="774"/>
      <c r="AM18" s="774"/>
      <c r="AN18" s="774"/>
    </row>
    <row r="19" spans="1:40" ht="32.1" customHeight="1" x14ac:dyDescent="0.15">
      <c r="A19" s="172"/>
      <c r="B19" s="176" t="s">
        <v>29</v>
      </c>
      <c r="C19" s="179">
        <f>'番編用リスト（女子）'!$AE$4</f>
        <v>0</v>
      </c>
      <c r="D19" s="176" t="s">
        <v>3</v>
      </c>
      <c r="E19" s="176" t="str">
        <f>'番編用リスト（女子）'!$Z$19</f>
        <v/>
      </c>
      <c r="F19" s="177"/>
      <c r="G19" s="178"/>
      <c r="H19" s="176" t="s">
        <v>29</v>
      </c>
      <c r="I19" s="179">
        <f>'番編用リスト（女子）'!$AE$4</f>
        <v>0</v>
      </c>
      <c r="J19" s="176" t="s">
        <v>35</v>
      </c>
      <c r="K19" s="176" t="str">
        <f>'番編用リスト（女子）'!$Z$19</f>
        <v/>
      </c>
      <c r="L19" s="172"/>
      <c r="M19" s="172"/>
      <c r="N19" s="176" t="s">
        <v>29</v>
      </c>
      <c r="O19" s="179">
        <f>'番編用リスト（女子）'!$AE$4</f>
        <v>0</v>
      </c>
      <c r="P19" s="176" t="s">
        <v>3</v>
      </c>
      <c r="Q19" s="176" t="str">
        <f>'番編用リスト（女子）'!$Z$19</f>
        <v/>
      </c>
      <c r="R19" s="177"/>
      <c r="S19" s="178"/>
      <c r="T19" s="176" t="s">
        <v>29</v>
      </c>
      <c r="U19" s="179">
        <f>'番編用リスト（女子）'!$AE$4</f>
        <v>0</v>
      </c>
      <c r="V19" s="176" t="s">
        <v>35</v>
      </c>
      <c r="W19" s="176" t="str">
        <f>'番編用リスト（女子）'!$Z$19</f>
        <v/>
      </c>
      <c r="X19" s="172"/>
      <c r="Y19" s="172"/>
      <c r="Z19" s="176" t="s">
        <v>29</v>
      </c>
      <c r="AA19" s="179">
        <f>'番編用リスト（女子）'!$AE$4</f>
        <v>0</v>
      </c>
      <c r="AB19" s="176" t="s">
        <v>3</v>
      </c>
      <c r="AC19" s="176" t="str">
        <f>'番編用リスト（女子）'!$Z$19</f>
        <v/>
      </c>
      <c r="AD19" s="177"/>
      <c r="AE19" s="178"/>
      <c r="AF19" s="176" t="s">
        <v>29</v>
      </c>
      <c r="AG19" s="179">
        <f>'番編用リスト（女子）'!$AE$4</f>
        <v>0</v>
      </c>
      <c r="AH19" s="176" t="s">
        <v>35</v>
      </c>
      <c r="AI19" s="176" t="str">
        <f>'番編用リスト（女子）'!$Z$19</f>
        <v/>
      </c>
      <c r="AJ19" s="172"/>
      <c r="AM19" s="174"/>
    </row>
    <row r="20" spans="1:40" ht="32.1" customHeight="1" x14ac:dyDescent="0.15">
      <c r="A20" s="172"/>
      <c r="B20" s="176" t="s">
        <v>30</v>
      </c>
      <c r="C20" s="768" t="str">
        <f>'番編用リスト（女子）'!$AC$19</f>
        <v/>
      </c>
      <c r="D20" s="769"/>
      <c r="E20" s="770"/>
      <c r="F20" s="177"/>
      <c r="G20" s="178"/>
      <c r="H20" s="176" t="s">
        <v>30</v>
      </c>
      <c r="I20" s="768" t="str">
        <f>'番編用リスト（女子）'!$AE$19</f>
        <v/>
      </c>
      <c r="J20" s="769"/>
      <c r="K20" s="770"/>
      <c r="L20" s="172"/>
      <c r="M20" s="172"/>
      <c r="N20" s="176" t="s">
        <v>30</v>
      </c>
      <c r="O20" s="768" t="str">
        <f>'番編用リスト（女子）'!$AG$19</f>
        <v/>
      </c>
      <c r="P20" s="769"/>
      <c r="Q20" s="770"/>
      <c r="R20" s="177"/>
      <c r="S20" s="178"/>
      <c r="T20" s="176" t="s">
        <v>30</v>
      </c>
      <c r="U20" s="768" t="str">
        <f>'番編用リスト（女子）'!$AI$19</f>
        <v/>
      </c>
      <c r="V20" s="769"/>
      <c r="W20" s="770"/>
      <c r="X20" s="172"/>
      <c r="Y20" s="172"/>
      <c r="Z20" s="176" t="s">
        <v>30</v>
      </c>
      <c r="AA20" s="771" t="str">
        <f>'番編用リスト（女子）'!$AK$19</f>
        <v/>
      </c>
      <c r="AB20" s="772"/>
      <c r="AC20" s="773"/>
      <c r="AD20" s="177"/>
      <c r="AE20" s="178"/>
      <c r="AF20" s="176" t="s">
        <v>30</v>
      </c>
      <c r="AG20" s="771" t="str">
        <f>'番編用リスト（女子）'!$AM$19</f>
        <v/>
      </c>
      <c r="AH20" s="772"/>
      <c r="AI20" s="773"/>
      <c r="AJ20" s="172"/>
      <c r="AL20" s="774"/>
      <c r="AM20" s="774"/>
      <c r="AN20" s="774"/>
    </row>
    <row r="21" spans="1:40" x14ac:dyDescent="0.15">
      <c r="A21" s="172"/>
      <c r="B21" s="180"/>
      <c r="C21" s="181"/>
      <c r="D21" s="181"/>
      <c r="E21" s="181"/>
      <c r="F21" s="182"/>
      <c r="G21" s="183"/>
      <c r="H21" s="180"/>
      <c r="I21" s="181"/>
      <c r="J21" s="181"/>
      <c r="K21" s="181"/>
      <c r="L21" s="181"/>
      <c r="M21" s="172"/>
      <c r="N21" s="180"/>
      <c r="O21" s="181"/>
      <c r="P21" s="181"/>
      <c r="Q21" s="181"/>
      <c r="R21" s="182"/>
      <c r="S21" s="183"/>
      <c r="T21" s="180"/>
      <c r="U21" s="181"/>
      <c r="V21" s="181"/>
      <c r="W21" s="181"/>
      <c r="X21" s="181"/>
      <c r="Y21" s="172"/>
      <c r="Z21" s="180"/>
      <c r="AA21" s="181"/>
      <c r="AB21" s="181"/>
      <c r="AC21" s="181"/>
      <c r="AD21" s="182"/>
      <c r="AE21" s="183"/>
      <c r="AF21" s="180"/>
      <c r="AG21" s="181"/>
      <c r="AH21" s="181"/>
      <c r="AI21" s="181"/>
      <c r="AJ21" s="181"/>
    </row>
    <row r="22" spans="1:40" x14ac:dyDescent="0.15">
      <c r="A22" s="172"/>
      <c r="B22" s="184"/>
      <c r="C22" s="185"/>
      <c r="D22" s="185"/>
      <c r="E22" s="185"/>
      <c r="F22" s="186"/>
      <c r="G22" s="187"/>
      <c r="H22" s="184"/>
      <c r="I22" s="185"/>
      <c r="J22" s="185"/>
      <c r="K22" s="185"/>
      <c r="L22" s="185"/>
      <c r="M22" s="172"/>
      <c r="N22" s="184"/>
      <c r="O22" s="185"/>
      <c r="P22" s="185"/>
      <c r="Q22" s="185"/>
      <c r="R22" s="186"/>
      <c r="S22" s="187"/>
      <c r="T22" s="184"/>
      <c r="U22" s="185"/>
      <c r="V22" s="185"/>
      <c r="W22" s="185"/>
      <c r="X22" s="185"/>
      <c r="Y22" s="172"/>
      <c r="Z22" s="184"/>
      <c r="AA22" s="185"/>
      <c r="AB22" s="185"/>
      <c r="AC22" s="185"/>
      <c r="AD22" s="186"/>
      <c r="AE22" s="187"/>
      <c r="AF22" s="184"/>
      <c r="AG22" s="185"/>
      <c r="AH22" s="185"/>
      <c r="AI22" s="185"/>
      <c r="AJ22" s="185"/>
    </row>
    <row r="23" spans="1:40" ht="32.1" customHeight="1" x14ac:dyDescent="0.15">
      <c r="A23" s="172"/>
      <c r="B23" s="176" t="s">
        <v>27</v>
      </c>
      <c r="C23" s="781" t="str">
        <f>'番編用リスト（女子）'!$AB$20</f>
        <v/>
      </c>
      <c r="D23" s="782"/>
      <c r="E23" s="783"/>
      <c r="F23" s="177"/>
      <c r="G23" s="178"/>
      <c r="H23" s="176" t="s">
        <v>27</v>
      </c>
      <c r="I23" s="781" t="str">
        <f>'番編用リスト（女子）'!$AD$20</f>
        <v/>
      </c>
      <c r="J23" s="782"/>
      <c r="K23" s="783"/>
      <c r="L23" s="172"/>
      <c r="M23" s="172"/>
      <c r="N23" s="176" t="s">
        <v>27</v>
      </c>
      <c r="O23" s="781" t="str">
        <f>'番編用リスト（女子）'!$AF$20</f>
        <v/>
      </c>
      <c r="P23" s="782"/>
      <c r="Q23" s="783"/>
      <c r="R23" s="177"/>
      <c r="S23" s="178"/>
      <c r="T23" s="176" t="s">
        <v>27</v>
      </c>
      <c r="U23" s="781" t="str">
        <f>'番編用リスト（女子）'!$AH$20</f>
        <v/>
      </c>
      <c r="V23" s="782"/>
      <c r="W23" s="783"/>
      <c r="X23" s="172"/>
      <c r="Y23" s="172"/>
      <c r="Z23" s="176" t="s">
        <v>27</v>
      </c>
      <c r="AA23" s="781" t="str">
        <f>'番編用リスト（女子）'!$AJ$20</f>
        <v/>
      </c>
      <c r="AB23" s="782"/>
      <c r="AC23" s="783"/>
      <c r="AD23" s="177"/>
      <c r="AE23" s="178"/>
      <c r="AF23" s="176" t="s">
        <v>27</v>
      </c>
      <c r="AG23" s="781" t="str">
        <f>'番編用リスト（女子）'!$AL$20</f>
        <v/>
      </c>
      <c r="AH23" s="782"/>
      <c r="AI23" s="783"/>
      <c r="AJ23" s="172"/>
      <c r="AL23" s="774"/>
      <c r="AM23" s="774"/>
      <c r="AN23" s="774"/>
    </row>
    <row r="24" spans="1:40" ht="32.1" customHeight="1" x14ac:dyDescent="0.15">
      <c r="A24" s="172"/>
      <c r="B24" s="176" t="s">
        <v>1</v>
      </c>
      <c r="C24" s="775" t="str">
        <f>'番編用リスト（女子）'!$W$20</f>
        <v/>
      </c>
      <c r="D24" s="776"/>
      <c r="E24" s="777"/>
      <c r="F24" s="177"/>
      <c r="G24" s="178"/>
      <c r="H24" s="176" t="s">
        <v>1</v>
      </c>
      <c r="I24" s="775" t="str">
        <f>'番編用リスト（女子）'!$W$20</f>
        <v/>
      </c>
      <c r="J24" s="776"/>
      <c r="K24" s="777"/>
      <c r="L24" s="172"/>
      <c r="M24" s="172"/>
      <c r="N24" s="176" t="s">
        <v>1</v>
      </c>
      <c r="O24" s="775" t="str">
        <f>'番編用リスト（女子）'!$W$20</f>
        <v/>
      </c>
      <c r="P24" s="776"/>
      <c r="Q24" s="777"/>
      <c r="R24" s="177"/>
      <c r="S24" s="178"/>
      <c r="T24" s="176" t="s">
        <v>1</v>
      </c>
      <c r="U24" s="775" t="str">
        <f>'番編用リスト（女子）'!$W$20</f>
        <v/>
      </c>
      <c r="V24" s="776"/>
      <c r="W24" s="777"/>
      <c r="X24" s="172"/>
      <c r="Y24" s="172"/>
      <c r="Z24" s="176" t="s">
        <v>1</v>
      </c>
      <c r="AA24" s="775" t="str">
        <f>'番編用リスト（女子）'!$W$20</f>
        <v/>
      </c>
      <c r="AB24" s="776"/>
      <c r="AC24" s="777"/>
      <c r="AD24" s="177"/>
      <c r="AE24" s="178"/>
      <c r="AF24" s="176" t="s">
        <v>1</v>
      </c>
      <c r="AG24" s="775" t="str">
        <f>'番編用リスト（女子）'!$W$20</f>
        <v/>
      </c>
      <c r="AH24" s="776"/>
      <c r="AI24" s="777"/>
      <c r="AJ24" s="172"/>
      <c r="AL24" s="774"/>
      <c r="AM24" s="774"/>
      <c r="AN24" s="774"/>
    </row>
    <row r="25" spans="1:40" ht="32.1" customHeight="1" x14ac:dyDescent="0.15">
      <c r="A25" s="172"/>
      <c r="B25" s="176" t="s">
        <v>28</v>
      </c>
      <c r="C25" s="778" t="str">
        <f>'番編用リスト（女子）'!$X$20</f>
        <v/>
      </c>
      <c r="D25" s="779"/>
      <c r="E25" s="780"/>
      <c r="F25" s="177"/>
      <c r="G25" s="178"/>
      <c r="H25" s="176" t="s">
        <v>28</v>
      </c>
      <c r="I25" s="778" t="str">
        <f>'番編用リスト（女子）'!$X$20</f>
        <v/>
      </c>
      <c r="J25" s="779"/>
      <c r="K25" s="780"/>
      <c r="L25" s="172"/>
      <c r="M25" s="172"/>
      <c r="N25" s="176" t="s">
        <v>28</v>
      </c>
      <c r="O25" s="778" t="str">
        <f>'番編用リスト（女子）'!$X$20</f>
        <v/>
      </c>
      <c r="P25" s="779"/>
      <c r="Q25" s="780"/>
      <c r="R25" s="177"/>
      <c r="S25" s="178"/>
      <c r="T25" s="176" t="s">
        <v>28</v>
      </c>
      <c r="U25" s="778" t="str">
        <f>'番編用リスト（女子）'!$X$20</f>
        <v/>
      </c>
      <c r="V25" s="779"/>
      <c r="W25" s="780"/>
      <c r="X25" s="172"/>
      <c r="Y25" s="172"/>
      <c r="Z25" s="176" t="s">
        <v>28</v>
      </c>
      <c r="AA25" s="778" t="str">
        <f>'番編用リスト（女子）'!$X$20</f>
        <v/>
      </c>
      <c r="AB25" s="779"/>
      <c r="AC25" s="780"/>
      <c r="AD25" s="177"/>
      <c r="AE25" s="178"/>
      <c r="AF25" s="176" t="s">
        <v>28</v>
      </c>
      <c r="AG25" s="778" t="str">
        <f>'番編用リスト（女子）'!$X$20</f>
        <v/>
      </c>
      <c r="AH25" s="779"/>
      <c r="AI25" s="780"/>
      <c r="AJ25" s="172"/>
      <c r="AL25" s="774"/>
      <c r="AM25" s="774"/>
      <c r="AN25" s="774"/>
    </row>
    <row r="26" spans="1:40" ht="32.1" customHeight="1" x14ac:dyDescent="0.15">
      <c r="A26" s="172"/>
      <c r="B26" s="176" t="s">
        <v>29</v>
      </c>
      <c r="C26" s="179">
        <f>'番編用リスト（女子）'!$AE$4</f>
        <v>0</v>
      </c>
      <c r="D26" s="176" t="s">
        <v>3</v>
      </c>
      <c r="E26" s="176" t="str">
        <f>'番編用リスト（女子）'!$Z$20</f>
        <v/>
      </c>
      <c r="F26" s="177"/>
      <c r="G26" s="178"/>
      <c r="H26" s="176" t="s">
        <v>29</v>
      </c>
      <c r="I26" s="179">
        <f>'番編用リスト（女子）'!$AE$4</f>
        <v>0</v>
      </c>
      <c r="J26" s="176" t="s">
        <v>35</v>
      </c>
      <c r="K26" s="176" t="str">
        <f>'番編用リスト（女子）'!$Z$20</f>
        <v/>
      </c>
      <c r="L26" s="172"/>
      <c r="M26" s="172"/>
      <c r="N26" s="176" t="s">
        <v>29</v>
      </c>
      <c r="O26" s="179">
        <f>'番編用リスト（女子）'!$AE$4</f>
        <v>0</v>
      </c>
      <c r="P26" s="176" t="s">
        <v>3</v>
      </c>
      <c r="Q26" s="176" t="str">
        <f>'番編用リスト（女子）'!$Z$20</f>
        <v/>
      </c>
      <c r="R26" s="177"/>
      <c r="S26" s="178"/>
      <c r="T26" s="176" t="s">
        <v>29</v>
      </c>
      <c r="U26" s="179">
        <f>'番編用リスト（女子）'!$AE$4</f>
        <v>0</v>
      </c>
      <c r="V26" s="176" t="s">
        <v>35</v>
      </c>
      <c r="W26" s="176" t="str">
        <f>'番編用リスト（女子）'!$Z$20</f>
        <v/>
      </c>
      <c r="X26" s="172"/>
      <c r="Y26" s="172"/>
      <c r="Z26" s="176" t="s">
        <v>29</v>
      </c>
      <c r="AA26" s="179">
        <f>'番編用リスト（女子）'!$AE$4</f>
        <v>0</v>
      </c>
      <c r="AB26" s="176" t="s">
        <v>3</v>
      </c>
      <c r="AC26" s="176" t="str">
        <f>'番編用リスト（女子）'!$Z$20</f>
        <v/>
      </c>
      <c r="AD26" s="177"/>
      <c r="AE26" s="178"/>
      <c r="AF26" s="176" t="s">
        <v>29</v>
      </c>
      <c r="AG26" s="179">
        <f>'番編用リスト（女子）'!$AE$4</f>
        <v>0</v>
      </c>
      <c r="AH26" s="176" t="s">
        <v>35</v>
      </c>
      <c r="AI26" s="176" t="str">
        <f>'番編用リスト（女子）'!$Z$20</f>
        <v/>
      </c>
      <c r="AJ26" s="172"/>
      <c r="AM26" s="174"/>
    </row>
    <row r="27" spans="1:40" ht="32.1" customHeight="1" x14ac:dyDescent="0.15">
      <c r="A27" s="172"/>
      <c r="B27" s="176" t="s">
        <v>30</v>
      </c>
      <c r="C27" s="768" t="str">
        <f>'番編用リスト（女子）'!$AC$20</f>
        <v/>
      </c>
      <c r="D27" s="769"/>
      <c r="E27" s="770"/>
      <c r="F27" s="177"/>
      <c r="G27" s="178"/>
      <c r="H27" s="176" t="s">
        <v>30</v>
      </c>
      <c r="I27" s="768" t="str">
        <f>'番編用リスト（女子）'!$AE$20</f>
        <v/>
      </c>
      <c r="J27" s="769"/>
      <c r="K27" s="770"/>
      <c r="L27" s="172"/>
      <c r="M27" s="172"/>
      <c r="N27" s="176" t="s">
        <v>30</v>
      </c>
      <c r="O27" s="768" t="str">
        <f>'番編用リスト（女子）'!$AG$20</f>
        <v/>
      </c>
      <c r="P27" s="769"/>
      <c r="Q27" s="770"/>
      <c r="R27" s="177"/>
      <c r="S27" s="178"/>
      <c r="T27" s="176" t="s">
        <v>30</v>
      </c>
      <c r="U27" s="768" t="str">
        <f>'番編用リスト（女子）'!$AI$20</f>
        <v/>
      </c>
      <c r="V27" s="769"/>
      <c r="W27" s="770"/>
      <c r="X27" s="172"/>
      <c r="Y27" s="172"/>
      <c r="Z27" s="176" t="s">
        <v>30</v>
      </c>
      <c r="AA27" s="771" t="str">
        <f>'番編用リスト（女子）'!$AK$20</f>
        <v/>
      </c>
      <c r="AB27" s="772"/>
      <c r="AC27" s="773"/>
      <c r="AD27" s="177"/>
      <c r="AE27" s="178"/>
      <c r="AF27" s="176" t="s">
        <v>30</v>
      </c>
      <c r="AG27" s="771" t="str">
        <f>'番編用リスト（女子）'!$AM$20</f>
        <v/>
      </c>
      <c r="AH27" s="772"/>
      <c r="AI27" s="773"/>
      <c r="AJ27" s="172"/>
      <c r="AL27" s="774"/>
      <c r="AM27" s="774"/>
      <c r="AN27" s="774"/>
    </row>
    <row r="28" spans="1:40" x14ac:dyDescent="0.15">
      <c r="A28" s="172"/>
      <c r="B28" s="180"/>
      <c r="C28" s="181"/>
      <c r="D28" s="181"/>
      <c r="E28" s="181"/>
      <c r="F28" s="182"/>
      <c r="G28" s="183"/>
      <c r="H28" s="180"/>
      <c r="I28" s="181"/>
      <c r="J28" s="181"/>
      <c r="K28" s="181"/>
      <c r="L28" s="181"/>
      <c r="M28" s="172"/>
      <c r="N28" s="180"/>
      <c r="O28" s="181"/>
      <c r="P28" s="181"/>
      <c r="Q28" s="181"/>
      <c r="R28" s="182"/>
      <c r="S28" s="183"/>
      <c r="T28" s="180"/>
      <c r="U28" s="181"/>
      <c r="V28" s="181"/>
      <c r="W28" s="181"/>
      <c r="X28" s="181"/>
      <c r="Y28" s="172"/>
      <c r="Z28" s="180"/>
      <c r="AA28" s="181"/>
      <c r="AB28" s="181"/>
      <c r="AC28" s="181"/>
      <c r="AD28" s="182"/>
      <c r="AE28" s="183"/>
      <c r="AF28" s="180"/>
      <c r="AG28" s="181"/>
      <c r="AH28" s="181"/>
      <c r="AI28" s="181"/>
      <c r="AJ28" s="181"/>
    </row>
    <row r="29" spans="1:40" x14ac:dyDescent="0.15">
      <c r="A29" s="172"/>
      <c r="B29" s="184"/>
      <c r="C29" s="185"/>
      <c r="D29" s="185"/>
      <c r="E29" s="185"/>
      <c r="F29" s="186"/>
      <c r="G29" s="187"/>
      <c r="H29" s="184"/>
      <c r="I29" s="185"/>
      <c r="J29" s="185"/>
      <c r="K29" s="185"/>
      <c r="L29" s="185"/>
      <c r="M29" s="172"/>
      <c r="N29" s="184"/>
      <c r="O29" s="185"/>
      <c r="P29" s="185"/>
      <c r="Q29" s="185"/>
      <c r="R29" s="186"/>
      <c r="S29" s="187"/>
      <c r="T29" s="184"/>
      <c r="U29" s="185"/>
      <c r="V29" s="185"/>
      <c r="W29" s="185"/>
      <c r="X29" s="185"/>
      <c r="Y29" s="172"/>
      <c r="Z29" s="184"/>
      <c r="AA29" s="185"/>
      <c r="AB29" s="185"/>
      <c r="AC29" s="185"/>
      <c r="AD29" s="186"/>
      <c r="AE29" s="187"/>
      <c r="AF29" s="184"/>
      <c r="AG29" s="185"/>
      <c r="AH29" s="185"/>
      <c r="AI29" s="185"/>
      <c r="AJ29" s="185"/>
    </row>
    <row r="30" spans="1:40" ht="32.1" customHeight="1" x14ac:dyDescent="0.15">
      <c r="A30" s="172"/>
      <c r="B30" s="176" t="s">
        <v>27</v>
      </c>
      <c r="C30" s="781" t="str">
        <f>'番編用リスト（女子）'!$AB$21</f>
        <v/>
      </c>
      <c r="D30" s="782"/>
      <c r="E30" s="783"/>
      <c r="F30" s="177"/>
      <c r="G30" s="178"/>
      <c r="H30" s="176" t="s">
        <v>27</v>
      </c>
      <c r="I30" s="781" t="str">
        <f>'番編用リスト（女子）'!$AD$21</f>
        <v/>
      </c>
      <c r="J30" s="782"/>
      <c r="K30" s="783"/>
      <c r="L30" s="172"/>
      <c r="M30" s="172"/>
      <c r="N30" s="176" t="s">
        <v>27</v>
      </c>
      <c r="O30" s="781" t="str">
        <f>'番編用リスト（女子）'!$AF$21</f>
        <v/>
      </c>
      <c r="P30" s="782"/>
      <c r="Q30" s="783"/>
      <c r="R30" s="177"/>
      <c r="S30" s="178"/>
      <c r="T30" s="176" t="s">
        <v>27</v>
      </c>
      <c r="U30" s="781" t="str">
        <f>'番編用リスト（女子）'!$AH$21</f>
        <v/>
      </c>
      <c r="V30" s="782"/>
      <c r="W30" s="783"/>
      <c r="X30" s="172"/>
      <c r="Y30" s="172"/>
      <c r="Z30" s="176" t="s">
        <v>27</v>
      </c>
      <c r="AA30" s="781" t="str">
        <f>'番編用リスト（女子）'!$AJ$21</f>
        <v/>
      </c>
      <c r="AB30" s="782"/>
      <c r="AC30" s="783"/>
      <c r="AD30" s="177"/>
      <c r="AE30" s="178"/>
      <c r="AF30" s="176" t="s">
        <v>27</v>
      </c>
      <c r="AG30" s="781" t="str">
        <f>'番編用リスト（女子）'!$AL$21</f>
        <v/>
      </c>
      <c r="AH30" s="782"/>
      <c r="AI30" s="783"/>
      <c r="AJ30" s="172"/>
      <c r="AL30" s="774"/>
      <c r="AM30" s="774"/>
      <c r="AN30" s="774"/>
    </row>
    <row r="31" spans="1:40" ht="32.1" customHeight="1" x14ac:dyDescent="0.15">
      <c r="A31" s="172"/>
      <c r="B31" s="176" t="s">
        <v>1</v>
      </c>
      <c r="C31" s="775" t="str">
        <f>'番編用リスト（女子）'!$W$21</f>
        <v/>
      </c>
      <c r="D31" s="776"/>
      <c r="E31" s="777"/>
      <c r="F31" s="177"/>
      <c r="G31" s="178"/>
      <c r="H31" s="176" t="s">
        <v>1</v>
      </c>
      <c r="I31" s="775" t="str">
        <f>'番編用リスト（女子）'!$W$21</f>
        <v/>
      </c>
      <c r="J31" s="776"/>
      <c r="K31" s="777"/>
      <c r="L31" s="172"/>
      <c r="M31" s="172"/>
      <c r="N31" s="176" t="s">
        <v>1</v>
      </c>
      <c r="O31" s="775" t="str">
        <f>'番編用リスト（女子）'!$W$21</f>
        <v/>
      </c>
      <c r="P31" s="776"/>
      <c r="Q31" s="777"/>
      <c r="R31" s="177"/>
      <c r="S31" s="178"/>
      <c r="T31" s="176" t="s">
        <v>1</v>
      </c>
      <c r="U31" s="775" t="str">
        <f>'番編用リスト（女子）'!$W$21</f>
        <v/>
      </c>
      <c r="V31" s="776"/>
      <c r="W31" s="777"/>
      <c r="X31" s="172"/>
      <c r="Y31" s="172"/>
      <c r="Z31" s="176" t="s">
        <v>1</v>
      </c>
      <c r="AA31" s="775" t="str">
        <f>'番編用リスト（女子）'!$W$21</f>
        <v/>
      </c>
      <c r="AB31" s="776"/>
      <c r="AC31" s="777"/>
      <c r="AD31" s="177"/>
      <c r="AE31" s="178"/>
      <c r="AF31" s="176" t="s">
        <v>1</v>
      </c>
      <c r="AG31" s="775" t="str">
        <f>'番編用リスト（女子）'!$W$21</f>
        <v/>
      </c>
      <c r="AH31" s="776"/>
      <c r="AI31" s="777"/>
      <c r="AJ31" s="172"/>
      <c r="AL31" s="774"/>
      <c r="AM31" s="774"/>
      <c r="AN31" s="774"/>
    </row>
    <row r="32" spans="1:40" ht="32.1" customHeight="1" x14ac:dyDescent="0.15">
      <c r="A32" s="172"/>
      <c r="B32" s="176" t="s">
        <v>28</v>
      </c>
      <c r="C32" s="778" t="str">
        <f>'番編用リスト（女子）'!$X$21</f>
        <v/>
      </c>
      <c r="D32" s="779"/>
      <c r="E32" s="780"/>
      <c r="F32" s="177"/>
      <c r="G32" s="178"/>
      <c r="H32" s="176" t="s">
        <v>28</v>
      </c>
      <c r="I32" s="778" t="str">
        <f>'番編用リスト（女子）'!$X$21</f>
        <v/>
      </c>
      <c r="J32" s="779"/>
      <c r="K32" s="780"/>
      <c r="L32" s="172"/>
      <c r="M32" s="172"/>
      <c r="N32" s="176" t="s">
        <v>28</v>
      </c>
      <c r="O32" s="778" t="str">
        <f>'番編用リスト（女子）'!$X$21</f>
        <v/>
      </c>
      <c r="P32" s="779"/>
      <c r="Q32" s="780"/>
      <c r="R32" s="177"/>
      <c r="S32" s="178"/>
      <c r="T32" s="176" t="s">
        <v>28</v>
      </c>
      <c r="U32" s="778" t="str">
        <f>'番編用リスト（女子）'!$X$21</f>
        <v/>
      </c>
      <c r="V32" s="779"/>
      <c r="W32" s="780"/>
      <c r="X32" s="172"/>
      <c r="Y32" s="172"/>
      <c r="Z32" s="176" t="s">
        <v>28</v>
      </c>
      <c r="AA32" s="778" t="str">
        <f>'番編用リスト（女子）'!$X$21</f>
        <v/>
      </c>
      <c r="AB32" s="779"/>
      <c r="AC32" s="780"/>
      <c r="AD32" s="177"/>
      <c r="AE32" s="178"/>
      <c r="AF32" s="176" t="s">
        <v>28</v>
      </c>
      <c r="AG32" s="778" t="str">
        <f>'番編用リスト（女子）'!$X$21</f>
        <v/>
      </c>
      <c r="AH32" s="779"/>
      <c r="AI32" s="780"/>
      <c r="AJ32" s="172"/>
      <c r="AL32" s="774"/>
      <c r="AM32" s="774"/>
      <c r="AN32" s="774"/>
    </row>
    <row r="33" spans="1:40" ht="32.1" customHeight="1" x14ac:dyDescent="0.15">
      <c r="A33" s="172"/>
      <c r="B33" s="176" t="s">
        <v>29</v>
      </c>
      <c r="C33" s="179">
        <f>'番編用リスト（女子）'!$AE$4</f>
        <v>0</v>
      </c>
      <c r="D33" s="176" t="s">
        <v>3</v>
      </c>
      <c r="E33" s="176" t="str">
        <f>'番編用リスト（女子）'!$Z$21</f>
        <v/>
      </c>
      <c r="F33" s="177"/>
      <c r="G33" s="178"/>
      <c r="H33" s="176" t="s">
        <v>29</v>
      </c>
      <c r="I33" s="179">
        <f>'番編用リスト（女子）'!$AE$4</f>
        <v>0</v>
      </c>
      <c r="J33" s="176" t="s">
        <v>35</v>
      </c>
      <c r="K33" s="176" t="str">
        <f>'番編用リスト（女子）'!$Z$21</f>
        <v/>
      </c>
      <c r="L33" s="172"/>
      <c r="M33" s="172"/>
      <c r="N33" s="176" t="s">
        <v>29</v>
      </c>
      <c r="O33" s="179">
        <f>'番編用リスト（女子）'!$AE$4</f>
        <v>0</v>
      </c>
      <c r="P33" s="176" t="s">
        <v>3</v>
      </c>
      <c r="Q33" s="176" t="str">
        <f>'番編用リスト（女子）'!$Z$21</f>
        <v/>
      </c>
      <c r="R33" s="177"/>
      <c r="S33" s="178"/>
      <c r="T33" s="176" t="s">
        <v>29</v>
      </c>
      <c r="U33" s="179">
        <f>'番編用リスト（女子）'!$AE$4</f>
        <v>0</v>
      </c>
      <c r="V33" s="176" t="s">
        <v>35</v>
      </c>
      <c r="W33" s="176" t="str">
        <f>'番編用リスト（女子）'!$Z$21</f>
        <v/>
      </c>
      <c r="X33" s="172"/>
      <c r="Y33" s="172"/>
      <c r="Z33" s="176" t="s">
        <v>29</v>
      </c>
      <c r="AA33" s="179">
        <f>'番編用リスト（女子）'!$AE$4</f>
        <v>0</v>
      </c>
      <c r="AB33" s="176" t="s">
        <v>3</v>
      </c>
      <c r="AC33" s="176" t="str">
        <f>'番編用リスト（女子）'!$Z$21</f>
        <v/>
      </c>
      <c r="AD33" s="177"/>
      <c r="AE33" s="178"/>
      <c r="AF33" s="176" t="s">
        <v>29</v>
      </c>
      <c r="AG33" s="179">
        <f>'番編用リスト（女子）'!$AE$4</f>
        <v>0</v>
      </c>
      <c r="AH33" s="176" t="s">
        <v>35</v>
      </c>
      <c r="AI33" s="176" t="str">
        <f>'番編用リスト（女子）'!$Z$21</f>
        <v/>
      </c>
      <c r="AJ33" s="172"/>
      <c r="AM33" s="174"/>
    </row>
    <row r="34" spans="1:40" ht="32.1" customHeight="1" x14ac:dyDescent="0.15">
      <c r="A34" s="172"/>
      <c r="B34" s="176" t="s">
        <v>30</v>
      </c>
      <c r="C34" s="768" t="str">
        <f>'番編用リスト（女子）'!$AC$21</f>
        <v/>
      </c>
      <c r="D34" s="769"/>
      <c r="E34" s="770"/>
      <c r="F34" s="177"/>
      <c r="G34" s="178"/>
      <c r="H34" s="176" t="s">
        <v>30</v>
      </c>
      <c r="I34" s="768" t="str">
        <f>'番編用リスト（女子）'!$AE$21</f>
        <v/>
      </c>
      <c r="J34" s="769"/>
      <c r="K34" s="770"/>
      <c r="L34" s="172"/>
      <c r="M34" s="172"/>
      <c r="N34" s="176" t="s">
        <v>30</v>
      </c>
      <c r="O34" s="768" t="str">
        <f>'番編用リスト（女子）'!$AG$21</f>
        <v/>
      </c>
      <c r="P34" s="769"/>
      <c r="Q34" s="770"/>
      <c r="R34" s="177"/>
      <c r="S34" s="178"/>
      <c r="T34" s="176" t="s">
        <v>30</v>
      </c>
      <c r="U34" s="768" t="str">
        <f>'番編用リスト（女子）'!$AI$21</f>
        <v/>
      </c>
      <c r="V34" s="769"/>
      <c r="W34" s="770"/>
      <c r="X34" s="172"/>
      <c r="Y34" s="172"/>
      <c r="Z34" s="176" t="s">
        <v>30</v>
      </c>
      <c r="AA34" s="771" t="str">
        <f>'番編用リスト（女子）'!$AK$21</f>
        <v/>
      </c>
      <c r="AB34" s="772"/>
      <c r="AC34" s="773"/>
      <c r="AD34" s="177"/>
      <c r="AE34" s="178"/>
      <c r="AF34" s="176" t="s">
        <v>30</v>
      </c>
      <c r="AG34" s="771" t="str">
        <f>'番編用リスト（女子）'!$AM$21</f>
        <v/>
      </c>
      <c r="AH34" s="772"/>
      <c r="AI34" s="773"/>
      <c r="AJ34" s="172"/>
      <c r="AM34" s="174"/>
    </row>
    <row r="35" spans="1:40" ht="18.75" customHeight="1" x14ac:dyDescent="0.15">
      <c r="A35" s="172"/>
      <c r="B35" s="173"/>
      <c r="C35" s="172"/>
      <c r="D35" s="172"/>
      <c r="E35" s="172"/>
      <c r="F35" s="172"/>
      <c r="G35" s="183"/>
      <c r="H35" s="173"/>
      <c r="I35" s="172"/>
      <c r="J35" s="172"/>
      <c r="K35" s="172"/>
      <c r="L35" s="172"/>
      <c r="M35" s="172"/>
      <c r="N35" s="173"/>
      <c r="O35" s="172"/>
      <c r="P35" s="172"/>
      <c r="Q35" s="172"/>
      <c r="R35" s="172"/>
      <c r="S35" s="183"/>
      <c r="T35" s="173"/>
      <c r="U35" s="172"/>
      <c r="V35" s="172"/>
      <c r="W35" s="172"/>
      <c r="X35" s="172"/>
      <c r="Y35" s="172"/>
      <c r="Z35" s="173"/>
      <c r="AA35" s="172"/>
      <c r="AB35" s="172"/>
      <c r="AC35" s="172"/>
      <c r="AD35" s="172"/>
      <c r="AE35" s="183"/>
      <c r="AF35" s="173"/>
      <c r="AG35" s="172"/>
      <c r="AH35" s="172"/>
      <c r="AI35" s="172"/>
      <c r="AJ35" s="172"/>
      <c r="AL35" s="774"/>
      <c r="AM35" s="774"/>
      <c r="AN35" s="774"/>
    </row>
    <row r="36" spans="1:40" ht="18.75" customHeight="1" x14ac:dyDescent="0.15">
      <c r="A36" s="172"/>
      <c r="B36" s="184"/>
      <c r="C36" s="185"/>
      <c r="D36" s="185"/>
      <c r="E36" s="185"/>
      <c r="F36" s="186"/>
      <c r="G36" s="187"/>
      <c r="H36" s="184"/>
      <c r="I36" s="185"/>
      <c r="J36" s="185"/>
      <c r="K36" s="185"/>
      <c r="L36" s="185"/>
      <c r="M36" s="172"/>
      <c r="N36" s="184"/>
      <c r="O36" s="185"/>
      <c r="P36" s="185"/>
      <c r="Q36" s="185"/>
      <c r="R36" s="186"/>
      <c r="S36" s="187"/>
      <c r="T36" s="184"/>
      <c r="U36" s="185"/>
      <c r="V36" s="185"/>
      <c r="W36" s="185"/>
      <c r="X36" s="185"/>
      <c r="Y36" s="172"/>
      <c r="Z36" s="184"/>
      <c r="AA36" s="185"/>
      <c r="AB36" s="185"/>
      <c r="AC36" s="185"/>
      <c r="AD36" s="186"/>
      <c r="AE36" s="187"/>
      <c r="AF36" s="184"/>
      <c r="AG36" s="185"/>
      <c r="AH36" s="185"/>
      <c r="AI36" s="185"/>
      <c r="AJ36" s="185"/>
    </row>
    <row r="37" spans="1:40" ht="32.1" customHeight="1" x14ac:dyDescent="0.15">
      <c r="A37" s="172"/>
      <c r="B37" s="176" t="s">
        <v>27</v>
      </c>
      <c r="C37" s="781" t="str">
        <f>'番編用リスト（女子）'!$AB$22</f>
        <v/>
      </c>
      <c r="D37" s="782"/>
      <c r="E37" s="783"/>
      <c r="F37" s="177"/>
      <c r="G37" s="178"/>
      <c r="H37" s="176" t="s">
        <v>27</v>
      </c>
      <c r="I37" s="781" t="str">
        <f>'番編用リスト（女子）'!$AD$22</f>
        <v/>
      </c>
      <c r="J37" s="782"/>
      <c r="K37" s="783"/>
      <c r="L37" s="172"/>
      <c r="M37" s="172"/>
      <c r="N37" s="176" t="s">
        <v>27</v>
      </c>
      <c r="O37" s="781" t="str">
        <f>'番編用リスト（女子）'!$AF$22</f>
        <v/>
      </c>
      <c r="P37" s="782"/>
      <c r="Q37" s="783"/>
      <c r="R37" s="177"/>
      <c r="S37" s="178"/>
      <c r="T37" s="176" t="s">
        <v>27</v>
      </c>
      <c r="U37" s="781" t="str">
        <f>'番編用リスト（女子）'!$AH$22</f>
        <v/>
      </c>
      <c r="V37" s="782"/>
      <c r="W37" s="783"/>
      <c r="X37" s="172"/>
      <c r="Y37" s="172"/>
      <c r="Z37" s="176" t="s">
        <v>27</v>
      </c>
      <c r="AA37" s="781" t="str">
        <f>'番編用リスト（女子）'!$AJ$22</f>
        <v/>
      </c>
      <c r="AB37" s="782"/>
      <c r="AC37" s="783"/>
      <c r="AD37" s="177"/>
      <c r="AE37" s="178"/>
      <c r="AF37" s="176" t="s">
        <v>27</v>
      </c>
      <c r="AG37" s="781" t="str">
        <f>'番編用リスト（女子）'!$AL$22</f>
        <v/>
      </c>
      <c r="AH37" s="782"/>
      <c r="AI37" s="783"/>
      <c r="AJ37" s="172"/>
      <c r="AL37" s="774"/>
      <c r="AM37" s="774"/>
      <c r="AN37" s="774"/>
    </row>
    <row r="38" spans="1:40" ht="32.1" customHeight="1" x14ac:dyDescent="0.15">
      <c r="A38" s="172"/>
      <c r="B38" s="176" t="s">
        <v>1</v>
      </c>
      <c r="C38" s="775" t="str">
        <f>'番編用リスト（女子）'!$W$22</f>
        <v/>
      </c>
      <c r="D38" s="776"/>
      <c r="E38" s="777"/>
      <c r="F38" s="177"/>
      <c r="G38" s="178"/>
      <c r="H38" s="176" t="s">
        <v>1</v>
      </c>
      <c r="I38" s="775" t="str">
        <f>'番編用リスト（女子）'!$W$22</f>
        <v/>
      </c>
      <c r="J38" s="776"/>
      <c r="K38" s="777"/>
      <c r="L38" s="172"/>
      <c r="M38" s="172"/>
      <c r="N38" s="176" t="s">
        <v>1</v>
      </c>
      <c r="O38" s="775" t="str">
        <f>'番編用リスト（女子）'!$W$22</f>
        <v/>
      </c>
      <c r="P38" s="776"/>
      <c r="Q38" s="777"/>
      <c r="R38" s="177"/>
      <c r="S38" s="178"/>
      <c r="T38" s="176" t="s">
        <v>1</v>
      </c>
      <c r="U38" s="775" t="str">
        <f>'番編用リスト（女子）'!$W$22</f>
        <v/>
      </c>
      <c r="V38" s="776"/>
      <c r="W38" s="777"/>
      <c r="X38" s="172"/>
      <c r="Y38" s="172"/>
      <c r="Z38" s="176" t="s">
        <v>1</v>
      </c>
      <c r="AA38" s="775" t="str">
        <f>'番編用リスト（女子）'!$W$22</f>
        <v/>
      </c>
      <c r="AB38" s="776"/>
      <c r="AC38" s="777"/>
      <c r="AD38" s="177"/>
      <c r="AE38" s="178"/>
      <c r="AF38" s="176" t="s">
        <v>1</v>
      </c>
      <c r="AG38" s="775" t="str">
        <f>'番編用リスト（女子）'!$W$22</f>
        <v/>
      </c>
      <c r="AH38" s="776"/>
      <c r="AI38" s="777"/>
      <c r="AJ38" s="172"/>
      <c r="AL38" s="774"/>
      <c r="AM38" s="774"/>
      <c r="AN38" s="774"/>
    </row>
    <row r="39" spans="1:40" ht="32.1" customHeight="1" x14ac:dyDescent="0.15">
      <c r="A39" s="172"/>
      <c r="B39" s="176" t="s">
        <v>28</v>
      </c>
      <c r="C39" s="778" t="str">
        <f>'番編用リスト（女子）'!$X$22</f>
        <v/>
      </c>
      <c r="D39" s="779"/>
      <c r="E39" s="780"/>
      <c r="F39" s="177"/>
      <c r="G39" s="178"/>
      <c r="H39" s="176" t="s">
        <v>28</v>
      </c>
      <c r="I39" s="778" t="str">
        <f>'番編用リスト（女子）'!$X$22</f>
        <v/>
      </c>
      <c r="J39" s="779"/>
      <c r="K39" s="780"/>
      <c r="L39" s="172"/>
      <c r="M39" s="172"/>
      <c r="N39" s="176" t="s">
        <v>28</v>
      </c>
      <c r="O39" s="778" t="str">
        <f>'番編用リスト（女子）'!$X$22</f>
        <v/>
      </c>
      <c r="P39" s="779"/>
      <c r="Q39" s="780"/>
      <c r="R39" s="177"/>
      <c r="S39" s="178"/>
      <c r="T39" s="176" t="s">
        <v>28</v>
      </c>
      <c r="U39" s="778" t="str">
        <f>'番編用リスト（女子）'!$X$22</f>
        <v/>
      </c>
      <c r="V39" s="779"/>
      <c r="W39" s="780"/>
      <c r="X39" s="172"/>
      <c r="Y39" s="172"/>
      <c r="Z39" s="176" t="s">
        <v>28</v>
      </c>
      <c r="AA39" s="778" t="str">
        <f>'番編用リスト（女子）'!$X$22</f>
        <v/>
      </c>
      <c r="AB39" s="779"/>
      <c r="AC39" s="780"/>
      <c r="AD39" s="177"/>
      <c r="AE39" s="178"/>
      <c r="AF39" s="176" t="s">
        <v>28</v>
      </c>
      <c r="AG39" s="778" t="str">
        <f>'番編用リスト（女子）'!$X$22</f>
        <v/>
      </c>
      <c r="AH39" s="779"/>
      <c r="AI39" s="780"/>
      <c r="AJ39" s="172"/>
      <c r="AL39" s="774"/>
      <c r="AM39" s="774"/>
      <c r="AN39" s="774"/>
    </row>
    <row r="40" spans="1:40" ht="32.1" customHeight="1" x14ac:dyDescent="0.15">
      <c r="A40" s="172"/>
      <c r="B40" s="176" t="s">
        <v>29</v>
      </c>
      <c r="C40" s="179">
        <f>'番編用リスト（女子）'!$AE$4</f>
        <v>0</v>
      </c>
      <c r="D40" s="176" t="s">
        <v>3</v>
      </c>
      <c r="E40" s="176" t="str">
        <f>'番編用リスト（女子）'!$Z$22</f>
        <v/>
      </c>
      <c r="F40" s="177"/>
      <c r="G40" s="178"/>
      <c r="H40" s="176" t="s">
        <v>29</v>
      </c>
      <c r="I40" s="179">
        <f>'番編用リスト（女子）'!$AE$4</f>
        <v>0</v>
      </c>
      <c r="J40" s="176" t="s">
        <v>35</v>
      </c>
      <c r="K40" s="176" t="str">
        <f>'番編用リスト（女子）'!$Z$22</f>
        <v/>
      </c>
      <c r="L40" s="172"/>
      <c r="M40" s="172"/>
      <c r="N40" s="176" t="s">
        <v>29</v>
      </c>
      <c r="O40" s="179">
        <f>'番編用リスト（女子）'!$AE$4</f>
        <v>0</v>
      </c>
      <c r="P40" s="176" t="s">
        <v>3</v>
      </c>
      <c r="Q40" s="176" t="str">
        <f>'番編用リスト（女子）'!$Z$22</f>
        <v/>
      </c>
      <c r="R40" s="177"/>
      <c r="S40" s="178"/>
      <c r="T40" s="176" t="s">
        <v>29</v>
      </c>
      <c r="U40" s="179">
        <f>'番編用リスト（女子）'!$AE$4</f>
        <v>0</v>
      </c>
      <c r="V40" s="176" t="s">
        <v>35</v>
      </c>
      <c r="W40" s="176" t="str">
        <f>'番編用リスト（女子）'!$Z$22</f>
        <v/>
      </c>
      <c r="X40" s="172"/>
      <c r="Y40" s="172"/>
      <c r="Z40" s="176" t="s">
        <v>29</v>
      </c>
      <c r="AA40" s="179">
        <f>'番編用リスト（女子）'!$AE$4</f>
        <v>0</v>
      </c>
      <c r="AB40" s="176" t="s">
        <v>3</v>
      </c>
      <c r="AC40" s="176" t="str">
        <f>'番編用リスト（女子）'!$Z$22</f>
        <v/>
      </c>
      <c r="AD40" s="177"/>
      <c r="AE40" s="178"/>
      <c r="AF40" s="176" t="s">
        <v>29</v>
      </c>
      <c r="AG40" s="179">
        <f>'番編用リスト（女子）'!$AE$4</f>
        <v>0</v>
      </c>
      <c r="AH40" s="176" t="s">
        <v>35</v>
      </c>
      <c r="AI40" s="176" t="str">
        <f>'番編用リスト（女子）'!$Z$22</f>
        <v/>
      </c>
      <c r="AJ40" s="172"/>
      <c r="AM40" s="174"/>
    </row>
    <row r="41" spans="1:40" ht="32.1" customHeight="1" x14ac:dyDescent="0.15">
      <c r="A41" s="172"/>
      <c r="B41" s="176" t="s">
        <v>30</v>
      </c>
      <c r="C41" s="768" t="str">
        <f>'番編用リスト（女子）'!$AC$22</f>
        <v/>
      </c>
      <c r="D41" s="769"/>
      <c r="E41" s="770"/>
      <c r="F41" s="177"/>
      <c r="G41" s="178"/>
      <c r="H41" s="176" t="s">
        <v>30</v>
      </c>
      <c r="I41" s="768" t="str">
        <f>'番編用リスト（女子）'!$AE$22</f>
        <v/>
      </c>
      <c r="J41" s="769"/>
      <c r="K41" s="770"/>
      <c r="L41" s="172"/>
      <c r="M41" s="172"/>
      <c r="N41" s="176" t="s">
        <v>30</v>
      </c>
      <c r="O41" s="768" t="str">
        <f>'番編用リスト（女子）'!$AG$22</f>
        <v/>
      </c>
      <c r="P41" s="769"/>
      <c r="Q41" s="770"/>
      <c r="R41" s="177"/>
      <c r="S41" s="178"/>
      <c r="T41" s="176" t="s">
        <v>30</v>
      </c>
      <c r="U41" s="768" t="str">
        <f>'番編用リスト（女子）'!$AI$22</f>
        <v/>
      </c>
      <c r="V41" s="769"/>
      <c r="W41" s="770"/>
      <c r="X41" s="172"/>
      <c r="Y41" s="172"/>
      <c r="Z41" s="176" t="s">
        <v>30</v>
      </c>
      <c r="AA41" s="771" t="str">
        <f>'番編用リスト（女子）'!$AK$22</f>
        <v/>
      </c>
      <c r="AB41" s="772"/>
      <c r="AC41" s="773"/>
      <c r="AD41" s="177"/>
      <c r="AE41" s="178"/>
      <c r="AF41" s="176" t="s">
        <v>30</v>
      </c>
      <c r="AG41" s="771" t="str">
        <f>'番編用リスト（女子）'!$AM$22</f>
        <v/>
      </c>
      <c r="AH41" s="772"/>
      <c r="AI41" s="773"/>
      <c r="AJ41" s="172"/>
      <c r="AL41" s="774"/>
      <c r="AM41" s="774"/>
      <c r="AN41" s="774"/>
    </row>
    <row r="42" spans="1:40" x14ac:dyDescent="0.15">
      <c r="A42" s="172"/>
      <c r="B42" s="180"/>
      <c r="C42" s="181"/>
      <c r="D42" s="181"/>
      <c r="E42" s="181"/>
      <c r="F42" s="182"/>
      <c r="G42" s="183"/>
      <c r="H42" s="180"/>
      <c r="I42" s="181"/>
      <c r="J42" s="181"/>
      <c r="K42" s="181"/>
      <c r="L42" s="181"/>
      <c r="M42" s="172"/>
      <c r="N42" s="180"/>
      <c r="O42" s="181"/>
      <c r="P42" s="181"/>
      <c r="Q42" s="181"/>
      <c r="R42" s="182"/>
      <c r="S42" s="183"/>
      <c r="T42" s="180"/>
      <c r="U42" s="181"/>
      <c r="V42" s="181"/>
      <c r="W42" s="181"/>
      <c r="X42" s="181"/>
      <c r="Y42" s="172"/>
      <c r="Z42" s="180"/>
      <c r="AA42" s="181"/>
      <c r="AB42" s="181"/>
      <c r="AC42" s="181"/>
      <c r="AD42" s="182"/>
      <c r="AE42" s="183"/>
      <c r="AF42" s="180"/>
      <c r="AG42" s="181"/>
      <c r="AH42" s="181"/>
      <c r="AI42" s="181"/>
      <c r="AJ42" s="181"/>
    </row>
    <row r="43" spans="1:40" x14ac:dyDescent="0.15">
      <c r="A43" s="172"/>
      <c r="B43" s="184"/>
      <c r="C43" s="185"/>
      <c r="D43" s="185"/>
      <c r="E43" s="185"/>
      <c r="F43" s="186"/>
      <c r="G43" s="187"/>
      <c r="H43" s="184"/>
      <c r="I43" s="185"/>
      <c r="J43" s="185"/>
      <c r="K43" s="185"/>
      <c r="L43" s="185"/>
      <c r="M43" s="172"/>
      <c r="N43" s="184"/>
      <c r="O43" s="185"/>
      <c r="P43" s="185"/>
      <c r="Q43" s="185"/>
      <c r="R43" s="186"/>
      <c r="S43" s="187"/>
      <c r="T43" s="184"/>
      <c r="U43" s="185"/>
      <c r="V43" s="185"/>
      <c r="W43" s="185"/>
      <c r="X43" s="185"/>
      <c r="Y43" s="172"/>
      <c r="Z43" s="184"/>
      <c r="AA43" s="185"/>
      <c r="AB43" s="185"/>
      <c r="AC43" s="185"/>
      <c r="AD43" s="186"/>
      <c r="AE43" s="187"/>
      <c r="AF43" s="184"/>
      <c r="AG43" s="185"/>
      <c r="AH43" s="185"/>
      <c r="AI43" s="185"/>
      <c r="AJ43" s="185"/>
    </row>
    <row r="44" spans="1:40" ht="32.1" customHeight="1" x14ac:dyDescent="0.15">
      <c r="A44" s="172"/>
      <c r="B44" s="176" t="s">
        <v>27</v>
      </c>
      <c r="C44" s="781" t="str">
        <f>'番編用リスト（女子）'!$AB$23</f>
        <v/>
      </c>
      <c r="D44" s="782"/>
      <c r="E44" s="783"/>
      <c r="F44" s="177"/>
      <c r="G44" s="178"/>
      <c r="H44" s="176" t="s">
        <v>27</v>
      </c>
      <c r="I44" s="781" t="str">
        <f>'番編用リスト（女子）'!$AD$23</f>
        <v/>
      </c>
      <c r="J44" s="782"/>
      <c r="K44" s="783"/>
      <c r="L44" s="172"/>
      <c r="M44" s="172"/>
      <c r="N44" s="176" t="s">
        <v>27</v>
      </c>
      <c r="O44" s="781" t="str">
        <f>'番編用リスト（女子）'!$AF$23</f>
        <v/>
      </c>
      <c r="P44" s="782"/>
      <c r="Q44" s="783"/>
      <c r="R44" s="177"/>
      <c r="S44" s="178"/>
      <c r="T44" s="176" t="s">
        <v>27</v>
      </c>
      <c r="U44" s="781" t="str">
        <f>'番編用リスト（女子）'!$AH$23</f>
        <v/>
      </c>
      <c r="V44" s="782"/>
      <c r="W44" s="783"/>
      <c r="X44" s="172"/>
      <c r="Y44" s="172"/>
      <c r="Z44" s="176" t="s">
        <v>27</v>
      </c>
      <c r="AA44" s="781" t="str">
        <f>'番編用リスト（女子）'!$AJ$23</f>
        <v/>
      </c>
      <c r="AB44" s="782"/>
      <c r="AC44" s="783"/>
      <c r="AD44" s="177"/>
      <c r="AE44" s="178"/>
      <c r="AF44" s="176" t="s">
        <v>27</v>
      </c>
      <c r="AG44" s="781" t="str">
        <f>'番編用リスト（女子）'!$AL$23</f>
        <v/>
      </c>
      <c r="AH44" s="782"/>
      <c r="AI44" s="783"/>
      <c r="AJ44" s="172"/>
      <c r="AL44" s="774"/>
      <c r="AM44" s="774"/>
      <c r="AN44" s="774"/>
    </row>
    <row r="45" spans="1:40" ht="32.1" customHeight="1" x14ac:dyDescent="0.15">
      <c r="A45" s="172"/>
      <c r="B45" s="176" t="s">
        <v>1</v>
      </c>
      <c r="C45" s="775" t="str">
        <f>'番編用リスト（女子）'!$W$23</f>
        <v/>
      </c>
      <c r="D45" s="776"/>
      <c r="E45" s="777"/>
      <c r="F45" s="177"/>
      <c r="G45" s="178"/>
      <c r="H45" s="176" t="s">
        <v>1</v>
      </c>
      <c r="I45" s="775" t="str">
        <f>'番編用リスト（女子）'!$W$23</f>
        <v/>
      </c>
      <c r="J45" s="776"/>
      <c r="K45" s="777"/>
      <c r="L45" s="172"/>
      <c r="M45" s="172"/>
      <c r="N45" s="176" t="s">
        <v>1</v>
      </c>
      <c r="O45" s="775" t="str">
        <f>'番編用リスト（女子）'!$W$23</f>
        <v/>
      </c>
      <c r="P45" s="776"/>
      <c r="Q45" s="777"/>
      <c r="R45" s="177"/>
      <c r="S45" s="178"/>
      <c r="T45" s="176" t="s">
        <v>1</v>
      </c>
      <c r="U45" s="775" t="str">
        <f>'番編用リスト（女子）'!$W$23</f>
        <v/>
      </c>
      <c r="V45" s="776"/>
      <c r="W45" s="777"/>
      <c r="X45" s="172"/>
      <c r="Y45" s="172"/>
      <c r="Z45" s="176" t="s">
        <v>1</v>
      </c>
      <c r="AA45" s="775" t="str">
        <f>'番編用リスト（女子）'!$W$23</f>
        <v/>
      </c>
      <c r="AB45" s="776"/>
      <c r="AC45" s="777"/>
      <c r="AD45" s="177"/>
      <c r="AE45" s="178"/>
      <c r="AF45" s="176" t="s">
        <v>1</v>
      </c>
      <c r="AG45" s="775" t="str">
        <f>'番編用リスト（女子）'!$W$23</f>
        <v/>
      </c>
      <c r="AH45" s="776"/>
      <c r="AI45" s="777"/>
      <c r="AJ45" s="172"/>
      <c r="AL45" s="774"/>
      <c r="AM45" s="774"/>
      <c r="AN45" s="774"/>
    </row>
    <row r="46" spans="1:40" ht="32.1" customHeight="1" x14ac:dyDescent="0.15">
      <c r="A46" s="172"/>
      <c r="B46" s="176" t="s">
        <v>28</v>
      </c>
      <c r="C46" s="778" t="str">
        <f>'番編用リスト（女子）'!$X$23</f>
        <v/>
      </c>
      <c r="D46" s="779"/>
      <c r="E46" s="780"/>
      <c r="F46" s="177"/>
      <c r="G46" s="178"/>
      <c r="H46" s="176" t="s">
        <v>28</v>
      </c>
      <c r="I46" s="778" t="str">
        <f>'番編用リスト（女子）'!$X$23</f>
        <v/>
      </c>
      <c r="J46" s="779"/>
      <c r="K46" s="780"/>
      <c r="L46" s="172"/>
      <c r="M46" s="172"/>
      <c r="N46" s="176" t="s">
        <v>28</v>
      </c>
      <c r="O46" s="778" t="str">
        <f>'番編用リスト（女子）'!$X$23</f>
        <v/>
      </c>
      <c r="P46" s="779"/>
      <c r="Q46" s="780"/>
      <c r="R46" s="177"/>
      <c r="S46" s="178"/>
      <c r="T46" s="176" t="s">
        <v>28</v>
      </c>
      <c r="U46" s="778" t="str">
        <f>'番編用リスト（女子）'!$X$23</f>
        <v/>
      </c>
      <c r="V46" s="779"/>
      <c r="W46" s="780"/>
      <c r="X46" s="172"/>
      <c r="Y46" s="172"/>
      <c r="Z46" s="176" t="s">
        <v>28</v>
      </c>
      <c r="AA46" s="778" t="str">
        <f>'番編用リスト（女子）'!$X$23</f>
        <v/>
      </c>
      <c r="AB46" s="779"/>
      <c r="AC46" s="780"/>
      <c r="AD46" s="177"/>
      <c r="AE46" s="178"/>
      <c r="AF46" s="176" t="s">
        <v>28</v>
      </c>
      <c r="AG46" s="778" t="str">
        <f>'番編用リスト（女子）'!$X$23</f>
        <v/>
      </c>
      <c r="AH46" s="779"/>
      <c r="AI46" s="780"/>
      <c r="AJ46" s="172"/>
      <c r="AL46" s="774"/>
      <c r="AM46" s="774"/>
      <c r="AN46" s="774"/>
    </row>
    <row r="47" spans="1:40" ht="32.1" customHeight="1" x14ac:dyDescent="0.15">
      <c r="A47" s="172"/>
      <c r="B47" s="176" t="s">
        <v>29</v>
      </c>
      <c r="C47" s="179">
        <f>'番編用リスト（女子）'!$AE$4</f>
        <v>0</v>
      </c>
      <c r="D47" s="176" t="s">
        <v>3</v>
      </c>
      <c r="E47" s="176" t="str">
        <f>'番編用リスト（女子）'!$Z$23</f>
        <v/>
      </c>
      <c r="F47" s="177"/>
      <c r="G47" s="178"/>
      <c r="H47" s="176" t="s">
        <v>29</v>
      </c>
      <c r="I47" s="179">
        <f>'番編用リスト（女子）'!$AE$4</f>
        <v>0</v>
      </c>
      <c r="J47" s="176" t="s">
        <v>35</v>
      </c>
      <c r="K47" s="176" t="str">
        <f>'番編用リスト（女子）'!$Z$23</f>
        <v/>
      </c>
      <c r="L47" s="172"/>
      <c r="M47" s="172"/>
      <c r="N47" s="176" t="s">
        <v>29</v>
      </c>
      <c r="O47" s="179">
        <f>'番編用リスト（女子）'!$AE$4</f>
        <v>0</v>
      </c>
      <c r="P47" s="176" t="s">
        <v>3</v>
      </c>
      <c r="Q47" s="176" t="str">
        <f>'番編用リスト（女子）'!$Z$23</f>
        <v/>
      </c>
      <c r="R47" s="177"/>
      <c r="S47" s="178"/>
      <c r="T47" s="176" t="s">
        <v>29</v>
      </c>
      <c r="U47" s="179">
        <f>'番編用リスト（女子）'!$AE$4</f>
        <v>0</v>
      </c>
      <c r="V47" s="176" t="s">
        <v>35</v>
      </c>
      <c r="W47" s="176" t="str">
        <f>'番編用リスト（女子）'!$Z$23</f>
        <v/>
      </c>
      <c r="X47" s="172"/>
      <c r="Y47" s="172"/>
      <c r="Z47" s="176" t="s">
        <v>29</v>
      </c>
      <c r="AA47" s="179">
        <f>'番編用リスト（女子）'!$AE$4</f>
        <v>0</v>
      </c>
      <c r="AB47" s="176" t="s">
        <v>3</v>
      </c>
      <c r="AC47" s="176" t="str">
        <f>'番編用リスト（女子）'!$Z$23</f>
        <v/>
      </c>
      <c r="AD47" s="177"/>
      <c r="AE47" s="178"/>
      <c r="AF47" s="176" t="s">
        <v>29</v>
      </c>
      <c r="AG47" s="179">
        <f>'番編用リスト（女子）'!$AE$4</f>
        <v>0</v>
      </c>
      <c r="AH47" s="176" t="s">
        <v>35</v>
      </c>
      <c r="AI47" s="176" t="str">
        <f>'番編用リスト（女子）'!$Z$23</f>
        <v/>
      </c>
      <c r="AJ47" s="172"/>
      <c r="AM47" s="174"/>
    </row>
    <row r="48" spans="1:40" ht="32.1" customHeight="1" x14ac:dyDescent="0.15">
      <c r="A48" s="172"/>
      <c r="B48" s="176" t="s">
        <v>30</v>
      </c>
      <c r="C48" s="768" t="str">
        <f>'番編用リスト（女子）'!$AC$23</f>
        <v/>
      </c>
      <c r="D48" s="769"/>
      <c r="E48" s="770"/>
      <c r="F48" s="177"/>
      <c r="G48" s="178"/>
      <c r="H48" s="176" t="s">
        <v>30</v>
      </c>
      <c r="I48" s="768" t="str">
        <f>'番編用リスト（女子）'!$AE$23</f>
        <v/>
      </c>
      <c r="J48" s="769"/>
      <c r="K48" s="770"/>
      <c r="L48" s="172"/>
      <c r="M48" s="172"/>
      <c r="N48" s="176" t="s">
        <v>30</v>
      </c>
      <c r="O48" s="768" t="str">
        <f>'番編用リスト（女子）'!$AG$23</f>
        <v/>
      </c>
      <c r="P48" s="769"/>
      <c r="Q48" s="770"/>
      <c r="R48" s="177"/>
      <c r="S48" s="178"/>
      <c r="T48" s="176" t="s">
        <v>30</v>
      </c>
      <c r="U48" s="768" t="str">
        <f>'番編用リスト（女子）'!$AI$23</f>
        <v/>
      </c>
      <c r="V48" s="769"/>
      <c r="W48" s="770"/>
      <c r="X48" s="172"/>
      <c r="Y48" s="172"/>
      <c r="Z48" s="176" t="s">
        <v>30</v>
      </c>
      <c r="AA48" s="771" t="str">
        <f>'番編用リスト（女子）'!$AK$23</f>
        <v/>
      </c>
      <c r="AB48" s="772"/>
      <c r="AC48" s="773"/>
      <c r="AD48" s="177"/>
      <c r="AE48" s="178"/>
      <c r="AF48" s="176" t="s">
        <v>30</v>
      </c>
      <c r="AG48" s="771" t="str">
        <f>'番編用リスト（女子）'!$AM$23</f>
        <v/>
      </c>
      <c r="AH48" s="772"/>
      <c r="AI48" s="773"/>
      <c r="AJ48" s="172"/>
      <c r="AL48" s="774"/>
      <c r="AM48" s="774"/>
      <c r="AN48" s="774"/>
    </row>
    <row r="49" spans="1:40" x14ac:dyDescent="0.15">
      <c r="A49" s="172"/>
      <c r="B49" s="180"/>
      <c r="C49" s="181"/>
      <c r="D49" s="181"/>
      <c r="E49" s="181"/>
      <c r="F49" s="182"/>
      <c r="G49" s="183"/>
      <c r="H49" s="180"/>
      <c r="I49" s="181"/>
      <c r="J49" s="181"/>
      <c r="K49" s="181"/>
      <c r="L49" s="181"/>
      <c r="M49" s="172"/>
      <c r="N49" s="180"/>
      <c r="O49" s="181"/>
      <c r="P49" s="181"/>
      <c r="Q49" s="181"/>
      <c r="R49" s="182"/>
      <c r="S49" s="183"/>
      <c r="T49" s="180"/>
      <c r="U49" s="181"/>
      <c r="V49" s="181"/>
      <c r="W49" s="181"/>
      <c r="X49" s="181"/>
      <c r="Y49" s="172"/>
      <c r="Z49" s="180"/>
      <c r="AA49" s="181"/>
      <c r="AB49" s="181"/>
      <c r="AC49" s="181"/>
      <c r="AD49" s="182"/>
      <c r="AE49" s="183"/>
      <c r="AF49" s="180"/>
      <c r="AG49" s="181"/>
      <c r="AH49" s="181"/>
      <c r="AI49" s="181"/>
      <c r="AJ49" s="181"/>
    </row>
    <row r="50" spans="1:40" x14ac:dyDescent="0.15">
      <c r="A50" s="172"/>
      <c r="B50" s="184"/>
      <c r="C50" s="185"/>
      <c r="D50" s="185"/>
      <c r="E50" s="185"/>
      <c r="F50" s="186"/>
      <c r="G50" s="187"/>
      <c r="H50" s="184"/>
      <c r="I50" s="185"/>
      <c r="J50" s="185"/>
      <c r="K50" s="185"/>
      <c r="L50" s="185"/>
      <c r="M50" s="172"/>
      <c r="N50" s="184"/>
      <c r="O50" s="185"/>
      <c r="P50" s="185"/>
      <c r="Q50" s="185"/>
      <c r="R50" s="186"/>
      <c r="S50" s="187"/>
      <c r="T50" s="184"/>
      <c r="U50" s="185"/>
      <c r="V50" s="185"/>
      <c r="W50" s="185"/>
      <c r="X50" s="185"/>
      <c r="Y50" s="172"/>
      <c r="Z50" s="184"/>
      <c r="AA50" s="185"/>
      <c r="AB50" s="185"/>
      <c r="AC50" s="185"/>
      <c r="AD50" s="186"/>
      <c r="AE50" s="187"/>
      <c r="AF50" s="184"/>
      <c r="AG50" s="185"/>
      <c r="AH50" s="185"/>
      <c r="AI50" s="185"/>
      <c r="AJ50" s="185"/>
    </row>
    <row r="51" spans="1:40" ht="32.1" customHeight="1" x14ac:dyDescent="0.15">
      <c r="A51" s="172"/>
      <c r="B51" s="176" t="s">
        <v>27</v>
      </c>
      <c r="C51" s="781" t="str">
        <f>'番編用リスト（女子）'!$AB$24</f>
        <v/>
      </c>
      <c r="D51" s="782"/>
      <c r="E51" s="783"/>
      <c r="F51" s="177"/>
      <c r="G51" s="178"/>
      <c r="H51" s="176" t="s">
        <v>27</v>
      </c>
      <c r="I51" s="781" t="str">
        <f>'番編用リスト（女子）'!$AD$24</f>
        <v/>
      </c>
      <c r="J51" s="782"/>
      <c r="K51" s="783"/>
      <c r="L51" s="172"/>
      <c r="M51" s="172"/>
      <c r="N51" s="176" t="s">
        <v>27</v>
      </c>
      <c r="O51" s="781" t="str">
        <f>'番編用リスト（女子）'!$AF$24</f>
        <v/>
      </c>
      <c r="P51" s="782"/>
      <c r="Q51" s="783"/>
      <c r="R51" s="177"/>
      <c r="S51" s="178"/>
      <c r="T51" s="176" t="s">
        <v>27</v>
      </c>
      <c r="U51" s="781" t="str">
        <f>'番編用リスト（女子）'!$AH$24</f>
        <v/>
      </c>
      <c r="V51" s="782"/>
      <c r="W51" s="783"/>
      <c r="X51" s="172"/>
      <c r="Y51" s="172"/>
      <c r="Z51" s="176" t="s">
        <v>27</v>
      </c>
      <c r="AA51" s="781" t="str">
        <f>'番編用リスト（女子）'!$AJ$24</f>
        <v/>
      </c>
      <c r="AB51" s="782"/>
      <c r="AC51" s="783"/>
      <c r="AD51" s="177"/>
      <c r="AE51" s="178"/>
      <c r="AF51" s="176" t="s">
        <v>27</v>
      </c>
      <c r="AG51" s="781" t="str">
        <f>'番編用リスト（女子）'!$AL$24</f>
        <v/>
      </c>
      <c r="AH51" s="782"/>
      <c r="AI51" s="783"/>
      <c r="AJ51" s="172"/>
      <c r="AL51" s="774"/>
      <c r="AM51" s="774"/>
      <c r="AN51" s="774"/>
    </row>
    <row r="52" spans="1:40" ht="32.1" customHeight="1" x14ac:dyDescent="0.15">
      <c r="A52" s="172"/>
      <c r="B52" s="176" t="s">
        <v>1</v>
      </c>
      <c r="C52" s="775" t="str">
        <f>'番編用リスト（女子）'!$W$24</f>
        <v/>
      </c>
      <c r="D52" s="776"/>
      <c r="E52" s="777"/>
      <c r="F52" s="177"/>
      <c r="G52" s="178"/>
      <c r="H52" s="176" t="s">
        <v>1</v>
      </c>
      <c r="I52" s="775" t="str">
        <f>'番編用リスト（女子）'!$W$24</f>
        <v/>
      </c>
      <c r="J52" s="776"/>
      <c r="K52" s="777"/>
      <c r="L52" s="172"/>
      <c r="M52" s="172"/>
      <c r="N52" s="176" t="s">
        <v>1</v>
      </c>
      <c r="O52" s="775" t="str">
        <f>'番編用リスト（女子）'!$W$24</f>
        <v/>
      </c>
      <c r="P52" s="776"/>
      <c r="Q52" s="777"/>
      <c r="R52" s="177"/>
      <c r="S52" s="178"/>
      <c r="T52" s="176" t="s">
        <v>1</v>
      </c>
      <c r="U52" s="775" t="str">
        <f>'番編用リスト（女子）'!$W$24</f>
        <v/>
      </c>
      <c r="V52" s="776"/>
      <c r="W52" s="777"/>
      <c r="X52" s="172"/>
      <c r="Y52" s="172"/>
      <c r="Z52" s="176" t="s">
        <v>1</v>
      </c>
      <c r="AA52" s="775" t="str">
        <f>'番編用リスト（女子）'!$W$24</f>
        <v/>
      </c>
      <c r="AB52" s="776"/>
      <c r="AC52" s="777"/>
      <c r="AD52" s="177"/>
      <c r="AE52" s="178"/>
      <c r="AF52" s="176" t="s">
        <v>1</v>
      </c>
      <c r="AG52" s="775" t="str">
        <f>'番編用リスト（女子）'!$W$24</f>
        <v/>
      </c>
      <c r="AH52" s="776"/>
      <c r="AI52" s="777"/>
      <c r="AJ52" s="172"/>
      <c r="AL52" s="774"/>
      <c r="AM52" s="774"/>
      <c r="AN52" s="774"/>
    </row>
    <row r="53" spans="1:40" ht="32.1" customHeight="1" x14ac:dyDescent="0.15">
      <c r="A53" s="172"/>
      <c r="B53" s="176" t="s">
        <v>28</v>
      </c>
      <c r="C53" s="778" t="str">
        <f>'番編用リスト（女子）'!$X$24</f>
        <v/>
      </c>
      <c r="D53" s="779"/>
      <c r="E53" s="780"/>
      <c r="F53" s="177"/>
      <c r="G53" s="178"/>
      <c r="H53" s="176" t="s">
        <v>28</v>
      </c>
      <c r="I53" s="778" t="str">
        <f>'番編用リスト（女子）'!$X$24</f>
        <v/>
      </c>
      <c r="J53" s="779"/>
      <c r="K53" s="780"/>
      <c r="L53" s="172"/>
      <c r="M53" s="172"/>
      <c r="N53" s="176" t="s">
        <v>28</v>
      </c>
      <c r="O53" s="778" t="str">
        <f>'番編用リスト（女子）'!$X$24</f>
        <v/>
      </c>
      <c r="P53" s="779"/>
      <c r="Q53" s="780"/>
      <c r="R53" s="177"/>
      <c r="S53" s="178"/>
      <c r="T53" s="176" t="s">
        <v>28</v>
      </c>
      <c r="U53" s="778" t="str">
        <f>'番編用リスト（女子）'!$X$24</f>
        <v/>
      </c>
      <c r="V53" s="779"/>
      <c r="W53" s="780"/>
      <c r="X53" s="172"/>
      <c r="Y53" s="172"/>
      <c r="Z53" s="176" t="s">
        <v>28</v>
      </c>
      <c r="AA53" s="778" t="str">
        <f>'番編用リスト（女子）'!$X$24</f>
        <v/>
      </c>
      <c r="AB53" s="779"/>
      <c r="AC53" s="780"/>
      <c r="AD53" s="177"/>
      <c r="AE53" s="178"/>
      <c r="AF53" s="176" t="s">
        <v>28</v>
      </c>
      <c r="AG53" s="778" t="str">
        <f>'番編用リスト（女子）'!$X$24</f>
        <v/>
      </c>
      <c r="AH53" s="779"/>
      <c r="AI53" s="780"/>
      <c r="AJ53" s="172"/>
      <c r="AL53" s="774"/>
      <c r="AM53" s="774"/>
      <c r="AN53" s="774"/>
    </row>
    <row r="54" spans="1:40" ht="32.1" customHeight="1" x14ac:dyDescent="0.15">
      <c r="A54" s="172"/>
      <c r="B54" s="176" t="s">
        <v>29</v>
      </c>
      <c r="C54" s="179">
        <f>'番編用リスト（女子）'!$AE$4</f>
        <v>0</v>
      </c>
      <c r="D54" s="176" t="s">
        <v>3</v>
      </c>
      <c r="E54" s="176" t="str">
        <f>'番編用リスト（女子）'!$Z$24</f>
        <v/>
      </c>
      <c r="F54" s="177"/>
      <c r="G54" s="178"/>
      <c r="H54" s="176" t="s">
        <v>29</v>
      </c>
      <c r="I54" s="179">
        <f>'番編用リスト（女子）'!$AE$4</f>
        <v>0</v>
      </c>
      <c r="J54" s="176" t="s">
        <v>35</v>
      </c>
      <c r="K54" s="176" t="str">
        <f>'番編用リスト（女子）'!$Z$24</f>
        <v/>
      </c>
      <c r="L54" s="172"/>
      <c r="M54" s="172"/>
      <c r="N54" s="176" t="s">
        <v>29</v>
      </c>
      <c r="O54" s="179">
        <f>'番編用リスト（女子）'!$AE$4</f>
        <v>0</v>
      </c>
      <c r="P54" s="176" t="s">
        <v>3</v>
      </c>
      <c r="Q54" s="176" t="str">
        <f>'番編用リスト（女子）'!$Z$24</f>
        <v/>
      </c>
      <c r="R54" s="177"/>
      <c r="S54" s="178"/>
      <c r="T54" s="176" t="s">
        <v>29</v>
      </c>
      <c r="U54" s="179">
        <f>'番編用リスト（女子）'!$AE$4</f>
        <v>0</v>
      </c>
      <c r="V54" s="176" t="s">
        <v>35</v>
      </c>
      <c r="W54" s="176" t="str">
        <f>'番編用リスト（女子）'!$Z$24</f>
        <v/>
      </c>
      <c r="X54" s="172"/>
      <c r="Y54" s="172"/>
      <c r="Z54" s="176" t="s">
        <v>29</v>
      </c>
      <c r="AA54" s="179">
        <f>'番編用リスト（女子）'!$AE$4</f>
        <v>0</v>
      </c>
      <c r="AB54" s="176" t="s">
        <v>3</v>
      </c>
      <c r="AC54" s="176" t="str">
        <f>'番編用リスト（女子）'!$Z$24</f>
        <v/>
      </c>
      <c r="AD54" s="177"/>
      <c r="AE54" s="178"/>
      <c r="AF54" s="176" t="s">
        <v>29</v>
      </c>
      <c r="AG54" s="179">
        <f>'番編用リスト（女子）'!$AE$4</f>
        <v>0</v>
      </c>
      <c r="AH54" s="176" t="s">
        <v>35</v>
      </c>
      <c r="AI54" s="176" t="str">
        <f>'番編用リスト（女子）'!$Z$24</f>
        <v/>
      </c>
      <c r="AJ54" s="172"/>
      <c r="AM54" s="174"/>
    </row>
    <row r="55" spans="1:40" ht="32.1" customHeight="1" x14ac:dyDescent="0.15">
      <c r="A55" s="172"/>
      <c r="B55" s="176" t="s">
        <v>30</v>
      </c>
      <c r="C55" s="768" t="str">
        <f>'番編用リスト（女子）'!$AC$24</f>
        <v/>
      </c>
      <c r="D55" s="769"/>
      <c r="E55" s="770"/>
      <c r="F55" s="177"/>
      <c r="G55" s="178"/>
      <c r="H55" s="176" t="s">
        <v>30</v>
      </c>
      <c r="I55" s="768" t="str">
        <f>'番編用リスト（女子）'!$AE$24</f>
        <v/>
      </c>
      <c r="J55" s="769"/>
      <c r="K55" s="770"/>
      <c r="L55" s="172"/>
      <c r="M55" s="172"/>
      <c r="N55" s="176" t="s">
        <v>30</v>
      </c>
      <c r="O55" s="768" t="str">
        <f>'番編用リスト（女子）'!$AG$24</f>
        <v/>
      </c>
      <c r="P55" s="769"/>
      <c r="Q55" s="770"/>
      <c r="R55" s="177"/>
      <c r="S55" s="178"/>
      <c r="T55" s="176" t="s">
        <v>30</v>
      </c>
      <c r="U55" s="768" t="str">
        <f>'番編用リスト（女子）'!$AI$24</f>
        <v/>
      </c>
      <c r="V55" s="769"/>
      <c r="W55" s="770"/>
      <c r="X55" s="172"/>
      <c r="Y55" s="172"/>
      <c r="Z55" s="176" t="s">
        <v>30</v>
      </c>
      <c r="AA55" s="771" t="str">
        <f>'番編用リスト（女子）'!$AK$24</f>
        <v/>
      </c>
      <c r="AB55" s="772"/>
      <c r="AC55" s="773"/>
      <c r="AD55" s="177"/>
      <c r="AE55" s="178"/>
      <c r="AF55" s="176" t="s">
        <v>30</v>
      </c>
      <c r="AG55" s="771" t="str">
        <f>'番編用リスト（女子）'!$AM$24</f>
        <v/>
      </c>
      <c r="AH55" s="772"/>
      <c r="AI55" s="773"/>
      <c r="AJ55" s="172"/>
      <c r="AL55" s="774"/>
      <c r="AM55" s="774"/>
      <c r="AN55" s="774"/>
    </row>
    <row r="56" spans="1:40" x14ac:dyDescent="0.15">
      <c r="A56" s="172"/>
      <c r="B56" s="180"/>
      <c r="C56" s="181"/>
      <c r="D56" s="181"/>
      <c r="E56" s="181"/>
      <c r="F56" s="182"/>
      <c r="G56" s="183"/>
      <c r="H56" s="180"/>
      <c r="I56" s="181"/>
      <c r="J56" s="181"/>
      <c r="K56" s="181"/>
      <c r="L56" s="181"/>
      <c r="M56" s="172"/>
      <c r="N56" s="180"/>
      <c r="O56" s="181"/>
      <c r="P56" s="181"/>
      <c r="Q56" s="181"/>
      <c r="R56" s="182"/>
      <c r="S56" s="183"/>
      <c r="T56" s="180"/>
      <c r="U56" s="181"/>
      <c r="V56" s="181"/>
      <c r="W56" s="181"/>
      <c r="X56" s="181"/>
      <c r="Y56" s="172"/>
      <c r="Z56" s="180"/>
      <c r="AA56" s="181"/>
      <c r="AB56" s="181"/>
      <c r="AC56" s="181"/>
      <c r="AD56" s="182"/>
      <c r="AE56" s="183"/>
      <c r="AF56" s="180"/>
      <c r="AG56" s="181"/>
      <c r="AH56" s="181"/>
      <c r="AI56" s="181"/>
      <c r="AJ56" s="181"/>
    </row>
    <row r="57" spans="1:40" x14ac:dyDescent="0.15">
      <c r="A57" s="172"/>
      <c r="B57" s="184"/>
      <c r="C57" s="185"/>
      <c r="D57" s="185"/>
      <c r="E57" s="185"/>
      <c r="F57" s="186"/>
      <c r="G57" s="187"/>
      <c r="H57" s="184"/>
      <c r="I57" s="185"/>
      <c r="J57" s="185"/>
      <c r="K57" s="185"/>
      <c r="L57" s="185"/>
      <c r="M57" s="172"/>
      <c r="N57" s="184"/>
      <c r="O57" s="185"/>
      <c r="P57" s="185"/>
      <c r="Q57" s="185"/>
      <c r="R57" s="186"/>
      <c r="S57" s="187"/>
      <c r="T57" s="184"/>
      <c r="U57" s="185"/>
      <c r="V57" s="185"/>
      <c r="W57" s="185"/>
      <c r="X57" s="185"/>
      <c r="Y57" s="172"/>
      <c r="Z57" s="184"/>
      <c r="AA57" s="185"/>
      <c r="AB57" s="185"/>
      <c r="AC57" s="185"/>
      <c r="AD57" s="186"/>
      <c r="AE57" s="187"/>
      <c r="AF57" s="184"/>
      <c r="AG57" s="185"/>
      <c r="AH57" s="185"/>
      <c r="AI57" s="185"/>
      <c r="AJ57" s="185"/>
    </row>
    <row r="58" spans="1:40" ht="32.1" customHeight="1" x14ac:dyDescent="0.15">
      <c r="A58" s="172"/>
      <c r="B58" s="176" t="s">
        <v>27</v>
      </c>
      <c r="C58" s="781" t="str">
        <f>'番編用リスト（女子）'!$AB$25</f>
        <v/>
      </c>
      <c r="D58" s="782"/>
      <c r="E58" s="783"/>
      <c r="F58" s="177"/>
      <c r="G58" s="178"/>
      <c r="H58" s="176" t="s">
        <v>27</v>
      </c>
      <c r="I58" s="781" t="str">
        <f>'番編用リスト（女子）'!$AD$25</f>
        <v/>
      </c>
      <c r="J58" s="782"/>
      <c r="K58" s="783"/>
      <c r="L58" s="172"/>
      <c r="M58" s="172"/>
      <c r="N58" s="176" t="s">
        <v>27</v>
      </c>
      <c r="O58" s="781" t="str">
        <f>'番編用リスト（女子）'!$AF$25</f>
        <v/>
      </c>
      <c r="P58" s="782"/>
      <c r="Q58" s="783"/>
      <c r="R58" s="177"/>
      <c r="S58" s="178"/>
      <c r="T58" s="176" t="s">
        <v>27</v>
      </c>
      <c r="U58" s="781" t="str">
        <f>'番編用リスト（女子）'!$AH$25</f>
        <v/>
      </c>
      <c r="V58" s="782"/>
      <c r="W58" s="783"/>
      <c r="X58" s="172"/>
      <c r="Y58" s="172"/>
      <c r="Z58" s="176" t="s">
        <v>27</v>
      </c>
      <c r="AA58" s="781" t="str">
        <f>'番編用リスト（女子）'!$AJ$25</f>
        <v/>
      </c>
      <c r="AB58" s="782"/>
      <c r="AC58" s="783"/>
      <c r="AD58" s="177"/>
      <c r="AE58" s="178"/>
      <c r="AF58" s="176" t="s">
        <v>27</v>
      </c>
      <c r="AG58" s="781" t="str">
        <f>'番編用リスト（女子）'!$AL$25</f>
        <v/>
      </c>
      <c r="AH58" s="782"/>
      <c r="AI58" s="783"/>
      <c r="AJ58" s="172"/>
      <c r="AL58" s="774"/>
      <c r="AM58" s="774"/>
      <c r="AN58" s="774"/>
    </row>
    <row r="59" spans="1:40" ht="32.1" customHeight="1" x14ac:dyDescent="0.15">
      <c r="A59" s="172"/>
      <c r="B59" s="176" t="s">
        <v>1</v>
      </c>
      <c r="C59" s="775" t="str">
        <f>'番編用リスト（女子）'!$W$25</f>
        <v/>
      </c>
      <c r="D59" s="776"/>
      <c r="E59" s="777"/>
      <c r="F59" s="177"/>
      <c r="G59" s="178"/>
      <c r="H59" s="176" t="s">
        <v>1</v>
      </c>
      <c r="I59" s="775" t="str">
        <f>'番編用リスト（女子）'!$W$25</f>
        <v/>
      </c>
      <c r="J59" s="776"/>
      <c r="K59" s="777"/>
      <c r="L59" s="172"/>
      <c r="M59" s="172"/>
      <c r="N59" s="176" t="s">
        <v>1</v>
      </c>
      <c r="O59" s="775" t="str">
        <f>'番編用リスト（女子）'!$W$25</f>
        <v/>
      </c>
      <c r="P59" s="776"/>
      <c r="Q59" s="777"/>
      <c r="R59" s="177"/>
      <c r="S59" s="178"/>
      <c r="T59" s="176" t="s">
        <v>1</v>
      </c>
      <c r="U59" s="775" t="str">
        <f>'番編用リスト（女子）'!$W$25</f>
        <v/>
      </c>
      <c r="V59" s="776"/>
      <c r="W59" s="777"/>
      <c r="X59" s="172"/>
      <c r="Y59" s="172"/>
      <c r="Z59" s="176" t="s">
        <v>1</v>
      </c>
      <c r="AA59" s="775" t="str">
        <f>'番編用リスト（女子）'!$W$25</f>
        <v/>
      </c>
      <c r="AB59" s="776"/>
      <c r="AC59" s="777"/>
      <c r="AD59" s="177"/>
      <c r="AE59" s="178"/>
      <c r="AF59" s="176" t="s">
        <v>1</v>
      </c>
      <c r="AG59" s="775" t="str">
        <f>'番編用リスト（女子）'!$W$25</f>
        <v/>
      </c>
      <c r="AH59" s="776"/>
      <c r="AI59" s="777"/>
      <c r="AJ59" s="172"/>
      <c r="AL59" s="774"/>
      <c r="AM59" s="774"/>
      <c r="AN59" s="774"/>
    </row>
    <row r="60" spans="1:40" ht="32.1" customHeight="1" x14ac:dyDescent="0.15">
      <c r="A60" s="172"/>
      <c r="B60" s="176" t="s">
        <v>28</v>
      </c>
      <c r="C60" s="778" t="str">
        <f>'番編用リスト（女子）'!$X$25</f>
        <v/>
      </c>
      <c r="D60" s="779"/>
      <c r="E60" s="780"/>
      <c r="F60" s="177"/>
      <c r="G60" s="178"/>
      <c r="H60" s="176" t="s">
        <v>28</v>
      </c>
      <c r="I60" s="778" t="str">
        <f>'番編用リスト（女子）'!$X$25</f>
        <v/>
      </c>
      <c r="J60" s="779"/>
      <c r="K60" s="780"/>
      <c r="L60" s="172"/>
      <c r="M60" s="172"/>
      <c r="N60" s="176" t="s">
        <v>28</v>
      </c>
      <c r="O60" s="778" t="str">
        <f>'番編用リスト（女子）'!$X$25</f>
        <v/>
      </c>
      <c r="P60" s="779"/>
      <c r="Q60" s="780"/>
      <c r="R60" s="177"/>
      <c r="S60" s="178"/>
      <c r="T60" s="176" t="s">
        <v>28</v>
      </c>
      <c r="U60" s="778" t="str">
        <f>'番編用リスト（女子）'!$X$25</f>
        <v/>
      </c>
      <c r="V60" s="779"/>
      <c r="W60" s="780"/>
      <c r="X60" s="172"/>
      <c r="Y60" s="172"/>
      <c r="Z60" s="176" t="s">
        <v>28</v>
      </c>
      <c r="AA60" s="778" t="str">
        <f>'番編用リスト（女子）'!$X$25</f>
        <v/>
      </c>
      <c r="AB60" s="779"/>
      <c r="AC60" s="780"/>
      <c r="AD60" s="177"/>
      <c r="AE60" s="178"/>
      <c r="AF60" s="176" t="s">
        <v>28</v>
      </c>
      <c r="AG60" s="778" t="str">
        <f>'番編用リスト（女子）'!$X$25</f>
        <v/>
      </c>
      <c r="AH60" s="779"/>
      <c r="AI60" s="780"/>
      <c r="AJ60" s="172"/>
      <c r="AL60" s="774"/>
      <c r="AM60" s="774"/>
      <c r="AN60" s="774"/>
    </row>
    <row r="61" spans="1:40" ht="32.1" customHeight="1" x14ac:dyDescent="0.15">
      <c r="A61" s="172"/>
      <c r="B61" s="176" t="s">
        <v>29</v>
      </c>
      <c r="C61" s="179">
        <f>'番編用リスト（女子）'!$AE$4</f>
        <v>0</v>
      </c>
      <c r="D61" s="176" t="s">
        <v>3</v>
      </c>
      <c r="E61" s="176" t="str">
        <f>'番編用リスト（女子）'!$Z$25</f>
        <v/>
      </c>
      <c r="F61" s="177"/>
      <c r="G61" s="178"/>
      <c r="H61" s="176" t="s">
        <v>29</v>
      </c>
      <c r="I61" s="179">
        <f>'番編用リスト（女子）'!$AE$4</f>
        <v>0</v>
      </c>
      <c r="J61" s="176" t="s">
        <v>35</v>
      </c>
      <c r="K61" s="176" t="str">
        <f>'番編用リスト（女子）'!$Z$25</f>
        <v/>
      </c>
      <c r="L61" s="172"/>
      <c r="M61" s="172"/>
      <c r="N61" s="176" t="s">
        <v>29</v>
      </c>
      <c r="O61" s="179">
        <f>'番編用リスト（女子）'!$AE$4</f>
        <v>0</v>
      </c>
      <c r="P61" s="176" t="s">
        <v>3</v>
      </c>
      <c r="Q61" s="176" t="str">
        <f>'番編用リスト（女子）'!$Z$25</f>
        <v/>
      </c>
      <c r="R61" s="177"/>
      <c r="S61" s="178"/>
      <c r="T61" s="176" t="s">
        <v>29</v>
      </c>
      <c r="U61" s="179">
        <f>'番編用リスト（女子）'!$AE$4</f>
        <v>0</v>
      </c>
      <c r="V61" s="176" t="s">
        <v>35</v>
      </c>
      <c r="W61" s="176" t="str">
        <f>'番編用リスト（女子）'!$Z$25</f>
        <v/>
      </c>
      <c r="X61" s="172"/>
      <c r="Y61" s="172"/>
      <c r="Z61" s="176" t="s">
        <v>29</v>
      </c>
      <c r="AA61" s="179">
        <f>'番編用リスト（女子）'!$AE$4</f>
        <v>0</v>
      </c>
      <c r="AB61" s="176" t="s">
        <v>3</v>
      </c>
      <c r="AC61" s="176" t="str">
        <f>'番編用リスト（女子）'!$Z$25</f>
        <v/>
      </c>
      <c r="AD61" s="177"/>
      <c r="AE61" s="178"/>
      <c r="AF61" s="176" t="s">
        <v>29</v>
      </c>
      <c r="AG61" s="179">
        <f>'番編用リスト（女子）'!$AE$4</f>
        <v>0</v>
      </c>
      <c r="AH61" s="176" t="s">
        <v>35</v>
      </c>
      <c r="AI61" s="176" t="str">
        <f>'番編用リスト（女子）'!$Z$25</f>
        <v/>
      </c>
      <c r="AJ61" s="172"/>
      <c r="AM61" s="174"/>
    </row>
    <row r="62" spans="1:40" ht="32.1" customHeight="1" x14ac:dyDescent="0.15">
      <c r="A62" s="172"/>
      <c r="B62" s="176" t="s">
        <v>30</v>
      </c>
      <c r="C62" s="768" t="str">
        <f>'番編用リスト（女子）'!$AC$25</f>
        <v/>
      </c>
      <c r="D62" s="769"/>
      <c r="E62" s="770"/>
      <c r="F62" s="177"/>
      <c r="G62" s="178"/>
      <c r="H62" s="176" t="s">
        <v>30</v>
      </c>
      <c r="I62" s="768" t="str">
        <f>'番編用リスト（女子）'!$AE$25</f>
        <v/>
      </c>
      <c r="J62" s="769"/>
      <c r="K62" s="770"/>
      <c r="L62" s="172"/>
      <c r="M62" s="172"/>
      <c r="N62" s="176" t="s">
        <v>30</v>
      </c>
      <c r="O62" s="768" t="str">
        <f>'番編用リスト（女子）'!$AG$25</f>
        <v/>
      </c>
      <c r="P62" s="769"/>
      <c r="Q62" s="770"/>
      <c r="R62" s="177"/>
      <c r="S62" s="178"/>
      <c r="T62" s="176" t="s">
        <v>30</v>
      </c>
      <c r="U62" s="768" t="str">
        <f>'番編用リスト（女子）'!$AI$25</f>
        <v/>
      </c>
      <c r="V62" s="769"/>
      <c r="W62" s="770"/>
      <c r="X62" s="172"/>
      <c r="Y62" s="172"/>
      <c r="Z62" s="176" t="s">
        <v>30</v>
      </c>
      <c r="AA62" s="771" t="str">
        <f>'番編用リスト（女子）'!$AK$25</f>
        <v/>
      </c>
      <c r="AB62" s="772"/>
      <c r="AC62" s="773"/>
      <c r="AD62" s="177"/>
      <c r="AE62" s="178"/>
      <c r="AF62" s="176" t="s">
        <v>30</v>
      </c>
      <c r="AG62" s="771" t="str">
        <f>'番編用リスト（女子）'!$AM$25</f>
        <v/>
      </c>
      <c r="AH62" s="772"/>
      <c r="AI62" s="773"/>
      <c r="AJ62" s="172"/>
      <c r="AL62" s="774"/>
      <c r="AM62" s="774"/>
      <c r="AN62" s="774"/>
    </row>
    <row r="63" spans="1:40" x14ac:dyDescent="0.15">
      <c r="A63" s="172"/>
      <c r="B63" s="180"/>
      <c r="C63" s="181"/>
      <c r="D63" s="181"/>
      <c r="E63" s="181"/>
      <c r="F63" s="182"/>
      <c r="G63" s="183"/>
      <c r="H63" s="180"/>
      <c r="I63" s="181"/>
      <c r="J63" s="181"/>
      <c r="K63" s="181"/>
      <c r="L63" s="181"/>
      <c r="M63" s="172"/>
      <c r="N63" s="180"/>
      <c r="O63" s="181"/>
      <c r="P63" s="181"/>
      <c r="Q63" s="181"/>
      <c r="R63" s="182"/>
      <c r="S63" s="183"/>
      <c r="T63" s="180"/>
      <c r="U63" s="181"/>
      <c r="V63" s="181"/>
      <c r="W63" s="181"/>
      <c r="X63" s="181"/>
      <c r="Y63" s="172"/>
      <c r="Z63" s="180"/>
      <c r="AA63" s="181"/>
      <c r="AB63" s="181"/>
      <c r="AC63" s="181"/>
      <c r="AD63" s="182"/>
      <c r="AE63" s="183"/>
      <c r="AF63" s="180"/>
      <c r="AG63" s="181"/>
      <c r="AH63" s="181"/>
      <c r="AI63" s="181"/>
      <c r="AJ63" s="181"/>
    </row>
    <row r="64" spans="1:40" x14ac:dyDescent="0.15">
      <c r="A64" s="172"/>
      <c r="B64" s="184"/>
      <c r="C64" s="185"/>
      <c r="D64" s="185"/>
      <c r="E64" s="185"/>
      <c r="F64" s="186"/>
      <c r="G64" s="187"/>
      <c r="H64" s="184"/>
      <c r="I64" s="185"/>
      <c r="J64" s="185"/>
      <c r="K64" s="185"/>
      <c r="L64" s="185"/>
      <c r="M64" s="172"/>
      <c r="N64" s="184"/>
      <c r="O64" s="185"/>
      <c r="P64" s="185"/>
      <c r="Q64" s="185"/>
      <c r="R64" s="186"/>
      <c r="S64" s="187"/>
      <c r="T64" s="184"/>
      <c r="U64" s="185"/>
      <c r="V64" s="185"/>
      <c r="W64" s="185"/>
      <c r="X64" s="185"/>
      <c r="Y64" s="172"/>
      <c r="Z64" s="184"/>
      <c r="AA64" s="185"/>
      <c r="AB64" s="185"/>
      <c r="AC64" s="185"/>
      <c r="AD64" s="186"/>
      <c r="AE64" s="187"/>
      <c r="AF64" s="184"/>
      <c r="AG64" s="185"/>
      <c r="AH64" s="185"/>
      <c r="AI64" s="185"/>
      <c r="AJ64" s="185"/>
    </row>
    <row r="65" spans="1:40" ht="32.1" customHeight="1" x14ac:dyDescent="0.15">
      <c r="A65" s="172"/>
      <c r="B65" s="176" t="s">
        <v>27</v>
      </c>
      <c r="C65" s="781" t="str">
        <f>'番編用リスト（女子）'!$AB$26</f>
        <v/>
      </c>
      <c r="D65" s="782"/>
      <c r="E65" s="783"/>
      <c r="F65" s="177"/>
      <c r="G65" s="178"/>
      <c r="H65" s="176" t="s">
        <v>27</v>
      </c>
      <c r="I65" s="781" t="str">
        <f>'番編用リスト（女子）'!$AD$26</f>
        <v/>
      </c>
      <c r="J65" s="782"/>
      <c r="K65" s="783"/>
      <c r="L65" s="172"/>
      <c r="M65" s="172"/>
      <c r="N65" s="176" t="s">
        <v>27</v>
      </c>
      <c r="O65" s="781" t="str">
        <f>'番編用リスト（女子）'!$AF$26</f>
        <v/>
      </c>
      <c r="P65" s="782"/>
      <c r="Q65" s="783"/>
      <c r="R65" s="177"/>
      <c r="S65" s="178"/>
      <c r="T65" s="176" t="s">
        <v>27</v>
      </c>
      <c r="U65" s="781" t="str">
        <f>'番編用リスト（女子）'!$AH$26</f>
        <v/>
      </c>
      <c r="V65" s="782"/>
      <c r="W65" s="783"/>
      <c r="X65" s="172"/>
      <c r="Y65" s="172"/>
      <c r="Z65" s="176" t="s">
        <v>27</v>
      </c>
      <c r="AA65" s="781" t="str">
        <f>'番編用リスト（女子）'!$AJ$26</f>
        <v/>
      </c>
      <c r="AB65" s="782"/>
      <c r="AC65" s="783"/>
      <c r="AD65" s="177"/>
      <c r="AE65" s="178"/>
      <c r="AF65" s="176" t="s">
        <v>27</v>
      </c>
      <c r="AG65" s="781" t="str">
        <f>'番編用リスト（女子）'!$AL$26</f>
        <v/>
      </c>
      <c r="AH65" s="782"/>
      <c r="AI65" s="783"/>
      <c r="AJ65" s="172"/>
      <c r="AL65" s="774"/>
      <c r="AM65" s="774"/>
      <c r="AN65" s="774"/>
    </row>
    <row r="66" spans="1:40" ht="32.1" customHeight="1" x14ac:dyDescent="0.15">
      <c r="A66" s="172"/>
      <c r="B66" s="176" t="s">
        <v>1</v>
      </c>
      <c r="C66" s="775" t="str">
        <f>'番編用リスト（女子）'!$W$26</f>
        <v/>
      </c>
      <c r="D66" s="776"/>
      <c r="E66" s="777"/>
      <c r="F66" s="177"/>
      <c r="G66" s="178"/>
      <c r="H66" s="176" t="s">
        <v>1</v>
      </c>
      <c r="I66" s="775" t="str">
        <f>'番編用リスト（女子）'!$W$26</f>
        <v/>
      </c>
      <c r="J66" s="776"/>
      <c r="K66" s="777"/>
      <c r="L66" s="172"/>
      <c r="M66" s="172"/>
      <c r="N66" s="176" t="s">
        <v>1</v>
      </c>
      <c r="O66" s="775" t="str">
        <f>'番編用リスト（女子）'!$W$26</f>
        <v/>
      </c>
      <c r="P66" s="776"/>
      <c r="Q66" s="777"/>
      <c r="R66" s="177"/>
      <c r="S66" s="178"/>
      <c r="T66" s="176" t="s">
        <v>1</v>
      </c>
      <c r="U66" s="775" t="str">
        <f>'番編用リスト（女子）'!$W$26</f>
        <v/>
      </c>
      <c r="V66" s="776"/>
      <c r="W66" s="777"/>
      <c r="X66" s="172"/>
      <c r="Y66" s="172"/>
      <c r="Z66" s="176" t="s">
        <v>1</v>
      </c>
      <c r="AA66" s="775" t="str">
        <f>'番編用リスト（女子）'!$W$26</f>
        <v/>
      </c>
      <c r="AB66" s="776"/>
      <c r="AC66" s="777"/>
      <c r="AD66" s="177"/>
      <c r="AE66" s="178"/>
      <c r="AF66" s="176" t="s">
        <v>1</v>
      </c>
      <c r="AG66" s="775" t="str">
        <f>'番編用リスト（女子）'!$W$26</f>
        <v/>
      </c>
      <c r="AH66" s="776"/>
      <c r="AI66" s="777"/>
      <c r="AJ66" s="172"/>
      <c r="AL66" s="774"/>
      <c r="AM66" s="774"/>
      <c r="AN66" s="774"/>
    </row>
    <row r="67" spans="1:40" ht="32.1" customHeight="1" x14ac:dyDescent="0.15">
      <c r="A67" s="172"/>
      <c r="B67" s="176" t="s">
        <v>28</v>
      </c>
      <c r="C67" s="778" t="str">
        <f>'番編用リスト（女子）'!$X$26</f>
        <v/>
      </c>
      <c r="D67" s="779"/>
      <c r="E67" s="780"/>
      <c r="F67" s="177"/>
      <c r="G67" s="178"/>
      <c r="H67" s="176" t="s">
        <v>28</v>
      </c>
      <c r="I67" s="778" t="str">
        <f>'番編用リスト（女子）'!$X$26</f>
        <v/>
      </c>
      <c r="J67" s="779"/>
      <c r="K67" s="780"/>
      <c r="L67" s="172"/>
      <c r="M67" s="172"/>
      <c r="N67" s="176" t="s">
        <v>28</v>
      </c>
      <c r="O67" s="778" t="str">
        <f>'番編用リスト（女子）'!$X$26</f>
        <v/>
      </c>
      <c r="P67" s="779"/>
      <c r="Q67" s="780"/>
      <c r="R67" s="177"/>
      <c r="S67" s="178"/>
      <c r="T67" s="176" t="s">
        <v>28</v>
      </c>
      <c r="U67" s="778" t="str">
        <f>'番編用リスト（女子）'!$X$26</f>
        <v/>
      </c>
      <c r="V67" s="779"/>
      <c r="W67" s="780"/>
      <c r="X67" s="172"/>
      <c r="Y67" s="172"/>
      <c r="Z67" s="176" t="s">
        <v>28</v>
      </c>
      <c r="AA67" s="778" t="str">
        <f>'番編用リスト（女子）'!$X$26</f>
        <v/>
      </c>
      <c r="AB67" s="779"/>
      <c r="AC67" s="780"/>
      <c r="AD67" s="177"/>
      <c r="AE67" s="178"/>
      <c r="AF67" s="176" t="s">
        <v>28</v>
      </c>
      <c r="AG67" s="778" t="str">
        <f>'番編用リスト（女子）'!$X$26</f>
        <v/>
      </c>
      <c r="AH67" s="779"/>
      <c r="AI67" s="780"/>
      <c r="AJ67" s="172"/>
      <c r="AL67" s="774"/>
      <c r="AM67" s="774"/>
      <c r="AN67" s="774"/>
    </row>
    <row r="68" spans="1:40" ht="32.1" customHeight="1" x14ac:dyDescent="0.15">
      <c r="A68" s="172"/>
      <c r="B68" s="176" t="s">
        <v>29</v>
      </c>
      <c r="C68" s="179">
        <f>'番編用リスト（女子）'!$AE$4</f>
        <v>0</v>
      </c>
      <c r="D68" s="176" t="s">
        <v>3</v>
      </c>
      <c r="E68" s="176" t="str">
        <f>'番編用リスト（女子）'!$Z$26</f>
        <v/>
      </c>
      <c r="F68" s="177"/>
      <c r="G68" s="178"/>
      <c r="H68" s="176" t="s">
        <v>29</v>
      </c>
      <c r="I68" s="179">
        <f>'番編用リスト（女子）'!$AE$4</f>
        <v>0</v>
      </c>
      <c r="J68" s="176" t="s">
        <v>35</v>
      </c>
      <c r="K68" s="176" t="str">
        <f>'番編用リスト（女子）'!$Z$26</f>
        <v/>
      </c>
      <c r="L68" s="172"/>
      <c r="M68" s="172"/>
      <c r="N68" s="176" t="s">
        <v>29</v>
      </c>
      <c r="O68" s="179">
        <f>'番編用リスト（女子）'!$AE$4</f>
        <v>0</v>
      </c>
      <c r="P68" s="176" t="s">
        <v>3</v>
      </c>
      <c r="Q68" s="176" t="str">
        <f>'番編用リスト（女子）'!$Z$26</f>
        <v/>
      </c>
      <c r="R68" s="177"/>
      <c r="S68" s="178"/>
      <c r="T68" s="176" t="s">
        <v>29</v>
      </c>
      <c r="U68" s="179">
        <f>'番編用リスト（女子）'!$AE$4</f>
        <v>0</v>
      </c>
      <c r="V68" s="176" t="s">
        <v>35</v>
      </c>
      <c r="W68" s="176" t="str">
        <f>'番編用リスト（女子）'!$Z$26</f>
        <v/>
      </c>
      <c r="X68" s="172"/>
      <c r="Y68" s="172"/>
      <c r="Z68" s="176" t="s">
        <v>29</v>
      </c>
      <c r="AA68" s="179">
        <f>'番編用リスト（女子）'!$AE$4</f>
        <v>0</v>
      </c>
      <c r="AB68" s="176" t="s">
        <v>3</v>
      </c>
      <c r="AC68" s="176" t="str">
        <f>'番編用リスト（女子）'!$Z$26</f>
        <v/>
      </c>
      <c r="AD68" s="177"/>
      <c r="AE68" s="178"/>
      <c r="AF68" s="176" t="s">
        <v>29</v>
      </c>
      <c r="AG68" s="179">
        <f>'番編用リスト（女子）'!$AE$4</f>
        <v>0</v>
      </c>
      <c r="AH68" s="176" t="s">
        <v>35</v>
      </c>
      <c r="AI68" s="176" t="str">
        <f>'番編用リスト（女子）'!$Z$26</f>
        <v/>
      </c>
      <c r="AJ68" s="172"/>
      <c r="AM68" s="174"/>
    </row>
    <row r="69" spans="1:40" ht="32.1" customHeight="1" x14ac:dyDescent="0.15">
      <c r="A69" s="172"/>
      <c r="B69" s="176" t="s">
        <v>30</v>
      </c>
      <c r="C69" s="768" t="str">
        <f>'番編用リスト（女子）'!$AC$26</f>
        <v/>
      </c>
      <c r="D69" s="769"/>
      <c r="E69" s="770"/>
      <c r="F69" s="177"/>
      <c r="G69" s="178"/>
      <c r="H69" s="176" t="s">
        <v>30</v>
      </c>
      <c r="I69" s="768" t="str">
        <f>'番編用リスト（女子）'!$AE$26</f>
        <v/>
      </c>
      <c r="J69" s="769"/>
      <c r="K69" s="770"/>
      <c r="L69" s="172"/>
      <c r="M69" s="172"/>
      <c r="N69" s="176" t="s">
        <v>30</v>
      </c>
      <c r="O69" s="768" t="str">
        <f>'番編用リスト（女子）'!$AG$26</f>
        <v/>
      </c>
      <c r="P69" s="769"/>
      <c r="Q69" s="770"/>
      <c r="R69" s="177"/>
      <c r="S69" s="178"/>
      <c r="T69" s="176" t="s">
        <v>30</v>
      </c>
      <c r="U69" s="768" t="str">
        <f>'番編用リスト（女子）'!$AI$26</f>
        <v/>
      </c>
      <c r="V69" s="769"/>
      <c r="W69" s="770"/>
      <c r="X69" s="172"/>
      <c r="Y69" s="172"/>
      <c r="Z69" s="176" t="s">
        <v>30</v>
      </c>
      <c r="AA69" s="771" t="str">
        <f>'番編用リスト（女子）'!$AK$26</f>
        <v/>
      </c>
      <c r="AB69" s="772"/>
      <c r="AC69" s="773"/>
      <c r="AD69" s="177"/>
      <c r="AE69" s="178"/>
      <c r="AF69" s="176" t="s">
        <v>30</v>
      </c>
      <c r="AG69" s="771" t="str">
        <f>'番編用リスト（女子）'!$AM$26</f>
        <v/>
      </c>
      <c r="AH69" s="772"/>
      <c r="AI69" s="773"/>
      <c r="AJ69" s="172"/>
      <c r="AL69" s="774"/>
      <c r="AM69" s="774"/>
      <c r="AN69" s="774"/>
    </row>
    <row r="70" spans="1:40" x14ac:dyDescent="0.15">
      <c r="A70" s="172"/>
      <c r="B70" s="180"/>
      <c r="C70" s="181"/>
      <c r="D70" s="181"/>
      <c r="E70" s="181"/>
      <c r="F70" s="182"/>
      <c r="G70" s="183"/>
      <c r="H70" s="180"/>
      <c r="I70" s="181"/>
      <c r="J70" s="181"/>
      <c r="K70" s="181"/>
      <c r="L70" s="181"/>
      <c r="M70" s="172"/>
      <c r="N70" s="180"/>
      <c r="O70" s="181"/>
      <c r="P70" s="181"/>
      <c r="Q70" s="181"/>
      <c r="R70" s="182"/>
      <c r="S70" s="183"/>
      <c r="T70" s="180"/>
      <c r="U70" s="181"/>
      <c r="V70" s="181"/>
      <c r="W70" s="181"/>
      <c r="X70" s="181"/>
      <c r="Y70" s="172"/>
      <c r="Z70" s="180"/>
      <c r="AA70" s="181"/>
      <c r="AB70" s="181"/>
      <c r="AC70" s="181"/>
      <c r="AD70" s="182"/>
      <c r="AE70" s="183"/>
      <c r="AF70" s="180"/>
      <c r="AG70" s="181"/>
      <c r="AH70" s="181"/>
      <c r="AI70" s="181"/>
      <c r="AJ70" s="181"/>
    </row>
    <row r="71" spans="1:40" x14ac:dyDescent="0.15">
      <c r="A71" s="172"/>
      <c r="B71" s="184"/>
      <c r="C71" s="185"/>
      <c r="D71" s="185"/>
      <c r="E71" s="185"/>
      <c r="F71" s="186"/>
      <c r="G71" s="187"/>
      <c r="H71" s="184"/>
      <c r="I71" s="185"/>
      <c r="J71" s="185"/>
      <c r="K71" s="185"/>
      <c r="L71" s="185"/>
      <c r="M71" s="172"/>
      <c r="N71" s="184"/>
      <c r="O71" s="185"/>
      <c r="P71" s="185"/>
      <c r="Q71" s="185"/>
      <c r="R71" s="186"/>
      <c r="S71" s="187"/>
      <c r="T71" s="184"/>
      <c r="U71" s="185"/>
      <c r="V71" s="185"/>
      <c r="W71" s="185"/>
      <c r="X71" s="185"/>
      <c r="Y71" s="172"/>
      <c r="Z71" s="184"/>
      <c r="AA71" s="185"/>
      <c r="AB71" s="185"/>
      <c r="AC71" s="185"/>
      <c r="AD71" s="186"/>
      <c r="AE71" s="187"/>
      <c r="AF71" s="184"/>
      <c r="AG71" s="185"/>
      <c r="AH71" s="185"/>
      <c r="AI71" s="185"/>
      <c r="AJ71" s="185"/>
    </row>
    <row r="72" spans="1:40" ht="32.1" customHeight="1" x14ac:dyDescent="0.15">
      <c r="A72" s="172"/>
      <c r="B72" s="176" t="s">
        <v>27</v>
      </c>
      <c r="C72" s="781" t="str">
        <f>'番編用リスト（女子）'!$AB$27</f>
        <v/>
      </c>
      <c r="D72" s="782"/>
      <c r="E72" s="783"/>
      <c r="F72" s="177"/>
      <c r="G72" s="178"/>
      <c r="H72" s="176" t="s">
        <v>27</v>
      </c>
      <c r="I72" s="781" t="str">
        <f>'番編用リスト（女子）'!$AD$27</f>
        <v/>
      </c>
      <c r="J72" s="782"/>
      <c r="K72" s="783"/>
      <c r="L72" s="172"/>
      <c r="M72" s="172"/>
      <c r="N72" s="176" t="s">
        <v>27</v>
      </c>
      <c r="O72" s="781" t="str">
        <f>'番編用リスト（女子）'!$AF$27</f>
        <v/>
      </c>
      <c r="P72" s="782"/>
      <c r="Q72" s="783"/>
      <c r="R72" s="177"/>
      <c r="S72" s="178"/>
      <c r="T72" s="176" t="s">
        <v>27</v>
      </c>
      <c r="U72" s="781" t="str">
        <f>'番編用リスト（女子）'!$AH$27</f>
        <v/>
      </c>
      <c r="V72" s="782"/>
      <c r="W72" s="783"/>
      <c r="X72" s="172"/>
      <c r="Y72" s="172"/>
      <c r="Z72" s="176" t="s">
        <v>27</v>
      </c>
      <c r="AA72" s="781" t="str">
        <f>'番編用リスト（女子）'!$AJ$27</f>
        <v/>
      </c>
      <c r="AB72" s="782"/>
      <c r="AC72" s="783"/>
      <c r="AD72" s="177"/>
      <c r="AE72" s="178"/>
      <c r="AF72" s="176" t="s">
        <v>27</v>
      </c>
      <c r="AG72" s="781" t="str">
        <f>'番編用リスト（女子）'!$AL$27</f>
        <v/>
      </c>
      <c r="AH72" s="782"/>
      <c r="AI72" s="783"/>
      <c r="AJ72" s="172"/>
      <c r="AL72" s="774"/>
      <c r="AM72" s="774"/>
      <c r="AN72" s="774"/>
    </row>
    <row r="73" spans="1:40" ht="32.1" customHeight="1" x14ac:dyDescent="0.15">
      <c r="A73" s="172"/>
      <c r="B73" s="176" t="s">
        <v>1</v>
      </c>
      <c r="C73" s="775" t="str">
        <f>'番編用リスト（女子）'!$W$27</f>
        <v/>
      </c>
      <c r="D73" s="776"/>
      <c r="E73" s="777"/>
      <c r="F73" s="177"/>
      <c r="G73" s="178"/>
      <c r="H73" s="176" t="s">
        <v>1</v>
      </c>
      <c r="I73" s="775" t="str">
        <f>'番編用リスト（女子）'!$W$27</f>
        <v/>
      </c>
      <c r="J73" s="776"/>
      <c r="K73" s="777"/>
      <c r="L73" s="172"/>
      <c r="M73" s="172"/>
      <c r="N73" s="176" t="s">
        <v>1</v>
      </c>
      <c r="O73" s="775" t="str">
        <f>'番編用リスト（女子）'!$W$27</f>
        <v/>
      </c>
      <c r="P73" s="776"/>
      <c r="Q73" s="777"/>
      <c r="R73" s="177"/>
      <c r="S73" s="178"/>
      <c r="T73" s="176" t="s">
        <v>1</v>
      </c>
      <c r="U73" s="775" t="str">
        <f>'番編用リスト（女子）'!$W$27</f>
        <v/>
      </c>
      <c r="V73" s="776"/>
      <c r="W73" s="777"/>
      <c r="X73" s="172"/>
      <c r="Y73" s="172"/>
      <c r="Z73" s="176" t="s">
        <v>1</v>
      </c>
      <c r="AA73" s="775" t="str">
        <f>'番編用リスト（女子）'!$W$27</f>
        <v/>
      </c>
      <c r="AB73" s="776"/>
      <c r="AC73" s="777"/>
      <c r="AD73" s="177"/>
      <c r="AE73" s="178"/>
      <c r="AF73" s="176" t="s">
        <v>1</v>
      </c>
      <c r="AG73" s="775" t="str">
        <f>'番編用リスト（女子）'!$W$27</f>
        <v/>
      </c>
      <c r="AH73" s="776"/>
      <c r="AI73" s="777"/>
      <c r="AJ73" s="172"/>
      <c r="AL73" s="774"/>
      <c r="AM73" s="774"/>
      <c r="AN73" s="774"/>
    </row>
    <row r="74" spans="1:40" ht="32.1" customHeight="1" x14ac:dyDescent="0.15">
      <c r="A74" s="172"/>
      <c r="B74" s="176" t="s">
        <v>28</v>
      </c>
      <c r="C74" s="778" t="str">
        <f>'番編用リスト（女子）'!$X$27</f>
        <v/>
      </c>
      <c r="D74" s="779"/>
      <c r="E74" s="780"/>
      <c r="F74" s="177"/>
      <c r="G74" s="178"/>
      <c r="H74" s="176" t="s">
        <v>28</v>
      </c>
      <c r="I74" s="778" t="str">
        <f>'番編用リスト（女子）'!$X$27</f>
        <v/>
      </c>
      <c r="J74" s="779"/>
      <c r="K74" s="780"/>
      <c r="L74" s="172"/>
      <c r="M74" s="172"/>
      <c r="N74" s="176" t="s">
        <v>28</v>
      </c>
      <c r="O74" s="778" t="str">
        <f>'番編用リスト（女子）'!$X$27</f>
        <v/>
      </c>
      <c r="P74" s="779"/>
      <c r="Q74" s="780"/>
      <c r="R74" s="177"/>
      <c r="S74" s="178"/>
      <c r="T74" s="176" t="s">
        <v>28</v>
      </c>
      <c r="U74" s="778" t="str">
        <f>'番編用リスト（女子）'!$X$27</f>
        <v/>
      </c>
      <c r="V74" s="779"/>
      <c r="W74" s="780"/>
      <c r="X74" s="172"/>
      <c r="Y74" s="172"/>
      <c r="Z74" s="176" t="s">
        <v>28</v>
      </c>
      <c r="AA74" s="778" t="str">
        <f>'番編用リスト（女子）'!$X$27</f>
        <v/>
      </c>
      <c r="AB74" s="779"/>
      <c r="AC74" s="780"/>
      <c r="AD74" s="177"/>
      <c r="AE74" s="178"/>
      <c r="AF74" s="176" t="s">
        <v>28</v>
      </c>
      <c r="AG74" s="778" t="str">
        <f>'番編用リスト（女子）'!$X$27</f>
        <v/>
      </c>
      <c r="AH74" s="779"/>
      <c r="AI74" s="780"/>
      <c r="AJ74" s="172"/>
      <c r="AL74" s="774"/>
      <c r="AM74" s="774"/>
      <c r="AN74" s="774"/>
    </row>
    <row r="75" spans="1:40" ht="32.1" customHeight="1" x14ac:dyDescent="0.15">
      <c r="A75" s="172"/>
      <c r="B75" s="176" t="s">
        <v>29</v>
      </c>
      <c r="C75" s="179">
        <f>'番編用リスト（女子）'!$AE$4</f>
        <v>0</v>
      </c>
      <c r="D75" s="176" t="s">
        <v>3</v>
      </c>
      <c r="E75" s="176" t="str">
        <f>'番編用リスト（女子）'!$Z$27</f>
        <v/>
      </c>
      <c r="F75" s="177"/>
      <c r="G75" s="178"/>
      <c r="H75" s="176" t="s">
        <v>29</v>
      </c>
      <c r="I75" s="179">
        <f>'番編用リスト（女子）'!$AE$4</f>
        <v>0</v>
      </c>
      <c r="J75" s="176" t="s">
        <v>35</v>
      </c>
      <c r="K75" s="176" t="str">
        <f>'番編用リスト（女子）'!$Z$27</f>
        <v/>
      </c>
      <c r="L75" s="172"/>
      <c r="M75" s="172"/>
      <c r="N75" s="176" t="s">
        <v>29</v>
      </c>
      <c r="O75" s="179">
        <f>'番編用リスト（女子）'!$AE$4</f>
        <v>0</v>
      </c>
      <c r="P75" s="176" t="s">
        <v>3</v>
      </c>
      <c r="Q75" s="176" t="str">
        <f>'番編用リスト（女子）'!$Z$27</f>
        <v/>
      </c>
      <c r="R75" s="177"/>
      <c r="S75" s="178"/>
      <c r="T75" s="176" t="s">
        <v>29</v>
      </c>
      <c r="U75" s="179">
        <f>'番編用リスト（女子）'!$AE$4</f>
        <v>0</v>
      </c>
      <c r="V75" s="176" t="s">
        <v>35</v>
      </c>
      <c r="W75" s="176" t="str">
        <f>'番編用リスト（女子）'!$Z$27</f>
        <v/>
      </c>
      <c r="X75" s="172"/>
      <c r="Y75" s="172"/>
      <c r="Z75" s="176" t="s">
        <v>29</v>
      </c>
      <c r="AA75" s="179">
        <f>'番編用リスト（女子）'!$AE$4</f>
        <v>0</v>
      </c>
      <c r="AB75" s="176" t="s">
        <v>3</v>
      </c>
      <c r="AC75" s="176" t="str">
        <f>'番編用リスト（女子）'!$Z$27</f>
        <v/>
      </c>
      <c r="AD75" s="177"/>
      <c r="AE75" s="178"/>
      <c r="AF75" s="176" t="s">
        <v>29</v>
      </c>
      <c r="AG75" s="179">
        <f>'番編用リスト（女子）'!$AE$4</f>
        <v>0</v>
      </c>
      <c r="AH75" s="176" t="s">
        <v>35</v>
      </c>
      <c r="AI75" s="176" t="str">
        <f>'番編用リスト（女子）'!$Z$27</f>
        <v/>
      </c>
      <c r="AJ75" s="172"/>
      <c r="AM75" s="174"/>
    </row>
    <row r="76" spans="1:40" ht="32.1" customHeight="1" x14ac:dyDescent="0.15">
      <c r="A76" s="172"/>
      <c r="B76" s="176" t="s">
        <v>30</v>
      </c>
      <c r="C76" s="768" t="str">
        <f>'番編用リスト（女子）'!$AC$27</f>
        <v/>
      </c>
      <c r="D76" s="769"/>
      <c r="E76" s="770"/>
      <c r="F76" s="177"/>
      <c r="G76" s="178"/>
      <c r="H76" s="176" t="s">
        <v>30</v>
      </c>
      <c r="I76" s="768" t="str">
        <f>'番編用リスト（女子）'!$AE$27</f>
        <v/>
      </c>
      <c r="J76" s="769"/>
      <c r="K76" s="770"/>
      <c r="L76" s="172"/>
      <c r="M76" s="172"/>
      <c r="N76" s="176" t="s">
        <v>30</v>
      </c>
      <c r="O76" s="768" t="str">
        <f>'番編用リスト（女子）'!$AG$27</f>
        <v/>
      </c>
      <c r="P76" s="769"/>
      <c r="Q76" s="770"/>
      <c r="R76" s="177"/>
      <c r="S76" s="178"/>
      <c r="T76" s="176" t="s">
        <v>30</v>
      </c>
      <c r="U76" s="768" t="str">
        <f>'番編用リスト（女子）'!$AI$27</f>
        <v/>
      </c>
      <c r="V76" s="769"/>
      <c r="W76" s="770"/>
      <c r="X76" s="172"/>
      <c r="Y76" s="172"/>
      <c r="Z76" s="176" t="s">
        <v>30</v>
      </c>
      <c r="AA76" s="771" t="str">
        <f>'番編用リスト（女子）'!$AK$27</f>
        <v/>
      </c>
      <c r="AB76" s="772"/>
      <c r="AC76" s="773"/>
      <c r="AD76" s="177"/>
      <c r="AE76" s="178"/>
      <c r="AF76" s="176" t="s">
        <v>30</v>
      </c>
      <c r="AG76" s="771" t="str">
        <f>'番編用リスト（女子）'!$AM$27</f>
        <v/>
      </c>
      <c r="AH76" s="772"/>
      <c r="AI76" s="773"/>
      <c r="AJ76" s="172"/>
      <c r="AL76" s="774"/>
      <c r="AM76" s="774"/>
      <c r="AN76" s="774"/>
    </row>
    <row r="77" spans="1:40" x14ac:dyDescent="0.15">
      <c r="A77" s="172"/>
      <c r="B77" s="180"/>
      <c r="C77" s="181"/>
      <c r="D77" s="181"/>
      <c r="E77" s="181"/>
      <c r="F77" s="182"/>
      <c r="G77" s="183"/>
      <c r="H77" s="180"/>
      <c r="I77" s="181"/>
      <c r="J77" s="181"/>
      <c r="K77" s="181"/>
      <c r="L77" s="181"/>
      <c r="M77" s="172"/>
      <c r="N77" s="180"/>
      <c r="O77" s="181"/>
      <c r="P77" s="181"/>
      <c r="Q77" s="181"/>
      <c r="R77" s="182"/>
      <c r="S77" s="183"/>
      <c r="T77" s="180"/>
      <c r="U77" s="181"/>
      <c r="V77" s="181"/>
      <c r="W77" s="181"/>
      <c r="X77" s="181"/>
      <c r="Y77" s="172"/>
      <c r="Z77" s="180"/>
      <c r="AA77" s="181"/>
      <c r="AB77" s="181"/>
      <c r="AC77" s="181"/>
      <c r="AD77" s="182"/>
      <c r="AE77" s="183"/>
      <c r="AF77" s="180"/>
      <c r="AG77" s="181"/>
      <c r="AH77" s="181"/>
      <c r="AI77" s="181"/>
      <c r="AJ77" s="181"/>
    </row>
    <row r="78" spans="1:40" x14ac:dyDescent="0.15">
      <c r="A78" s="172"/>
      <c r="B78" s="184"/>
      <c r="C78" s="185"/>
      <c r="D78" s="185"/>
      <c r="E78" s="185"/>
      <c r="F78" s="186"/>
      <c r="G78" s="187"/>
      <c r="H78" s="184"/>
      <c r="I78" s="185"/>
      <c r="J78" s="185"/>
      <c r="K78" s="185"/>
      <c r="L78" s="185"/>
      <c r="M78" s="172"/>
      <c r="N78" s="184"/>
      <c r="O78" s="185"/>
      <c r="P78" s="185"/>
      <c r="Q78" s="185"/>
      <c r="R78" s="186"/>
      <c r="S78" s="187"/>
      <c r="T78" s="184"/>
      <c r="U78" s="185"/>
      <c r="V78" s="185"/>
      <c r="W78" s="185"/>
      <c r="X78" s="185"/>
      <c r="Y78" s="172"/>
      <c r="Z78" s="184"/>
      <c r="AA78" s="185"/>
      <c r="AB78" s="185"/>
      <c r="AC78" s="185"/>
      <c r="AD78" s="186"/>
      <c r="AE78" s="187"/>
      <c r="AF78" s="184"/>
      <c r="AG78" s="185"/>
      <c r="AH78" s="185"/>
      <c r="AI78" s="185"/>
      <c r="AJ78" s="185"/>
    </row>
    <row r="79" spans="1:40" ht="32.1" customHeight="1" x14ac:dyDescent="0.15">
      <c r="A79" s="172"/>
      <c r="B79" s="176" t="s">
        <v>27</v>
      </c>
      <c r="C79" s="781" t="str">
        <f>'番編用リスト（女子）'!$AB$28</f>
        <v/>
      </c>
      <c r="D79" s="782"/>
      <c r="E79" s="783"/>
      <c r="F79" s="177"/>
      <c r="G79" s="178"/>
      <c r="H79" s="176" t="s">
        <v>27</v>
      </c>
      <c r="I79" s="781" t="str">
        <f>'番編用リスト（女子）'!$AD$28</f>
        <v/>
      </c>
      <c r="J79" s="782"/>
      <c r="K79" s="783"/>
      <c r="L79" s="172"/>
      <c r="M79" s="172"/>
      <c r="N79" s="176" t="s">
        <v>27</v>
      </c>
      <c r="O79" s="781" t="str">
        <f>'番編用リスト（女子）'!$AF$28</f>
        <v/>
      </c>
      <c r="P79" s="782"/>
      <c r="Q79" s="783"/>
      <c r="R79" s="177"/>
      <c r="S79" s="178"/>
      <c r="T79" s="176" t="s">
        <v>27</v>
      </c>
      <c r="U79" s="781" t="str">
        <f>'番編用リスト（女子）'!$AH$28</f>
        <v/>
      </c>
      <c r="V79" s="782"/>
      <c r="W79" s="783"/>
      <c r="X79" s="172"/>
      <c r="Y79" s="172"/>
      <c r="Z79" s="176" t="s">
        <v>27</v>
      </c>
      <c r="AA79" s="781" t="str">
        <f>'番編用リスト（女子）'!$AJ$28</f>
        <v/>
      </c>
      <c r="AB79" s="782"/>
      <c r="AC79" s="783"/>
      <c r="AD79" s="177"/>
      <c r="AE79" s="178"/>
      <c r="AF79" s="176" t="s">
        <v>27</v>
      </c>
      <c r="AG79" s="781" t="str">
        <f>'番編用リスト（女子）'!$AL$28</f>
        <v/>
      </c>
      <c r="AH79" s="782"/>
      <c r="AI79" s="783"/>
      <c r="AJ79" s="172"/>
      <c r="AL79" s="774"/>
      <c r="AM79" s="774"/>
      <c r="AN79" s="774"/>
    </row>
    <row r="80" spans="1:40" ht="32.1" customHeight="1" x14ac:dyDescent="0.15">
      <c r="A80" s="172"/>
      <c r="B80" s="176" t="s">
        <v>1</v>
      </c>
      <c r="C80" s="775" t="str">
        <f>'番編用リスト（女子）'!$W$28</f>
        <v/>
      </c>
      <c r="D80" s="776"/>
      <c r="E80" s="777"/>
      <c r="F80" s="177"/>
      <c r="G80" s="178"/>
      <c r="H80" s="176" t="s">
        <v>1</v>
      </c>
      <c r="I80" s="775" t="str">
        <f>'番編用リスト（女子）'!$W$28</f>
        <v/>
      </c>
      <c r="J80" s="776"/>
      <c r="K80" s="777"/>
      <c r="L80" s="172"/>
      <c r="M80" s="172"/>
      <c r="N80" s="176" t="s">
        <v>1</v>
      </c>
      <c r="O80" s="775" t="str">
        <f>'番編用リスト（女子）'!$W$28</f>
        <v/>
      </c>
      <c r="P80" s="776"/>
      <c r="Q80" s="777"/>
      <c r="R80" s="177"/>
      <c r="S80" s="178"/>
      <c r="T80" s="176" t="s">
        <v>1</v>
      </c>
      <c r="U80" s="775" t="str">
        <f>'番編用リスト（女子）'!$W$28</f>
        <v/>
      </c>
      <c r="V80" s="776"/>
      <c r="W80" s="777"/>
      <c r="X80" s="172"/>
      <c r="Y80" s="172"/>
      <c r="Z80" s="176" t="s">
        <v>1</v>
      </c>
      <c r="AA80" s="775" t="str">
        <f>'番編用リスト（女子）'!$W$28</f>
        <v/>
      </c>
      <c r="AB80" s="776"/>
      <c r="AC80" s="777"/>
      <c r="AD80" s="177"/>
      <c r="AE80" s="178"/>
      <c r="AF80" s="176" t="s">
        <v>1</v>
      </c>
      <c r="AG80" s="775" t="str">
        <f>'番編用リスト（女子）'!$W$28</f>
        <v/>
      </c>
      <c r="AH80" s="776"/>
      <c r="AI80" s="777"/>
      <c r="AJ80" s="172"/>
      <c r="AL80" s="774"/>
      <c r="AM80" s="774"/>
      <c r="AN80" s="774"/>
    </row>
    <row r="81" spans="1:40" ht="32.1" customHeight="1" x14ac:dyDescent="0.15">
      <c r="A81" s="172"/>
      <c r="B81" s="176" t="s">
        <v>28</v>
      </c>
      <c r="C81" s="778" t="str">
        <f>'番編用リスト（女子）'!$X$28</f>
        <v/>
      </c>
      <c r="D81" s="779"/>
      <c r="E81" s="780"/>
      <c r="F81" s="177"/>
      <c r="G81" s="178"/>
      <c r="H81" s="176" t="s">
        <v>28</v>
      </c>
      <c r="I81" s="778" t="str">
        <f>'番編用リスト（女子）'!$X$28</f>
        <v/>
      </c>
      <c r="J81" s="779"/>
      <c r="K81" s="780"/>
      <c r="L81" s="172"/>
      <c r="M81" s="172"/>
      <c r="N81" s="176" t="s">
        <v>28</v>
      </c>
      <c r="O81" s="778" t="str">
        <f>'番編用リスト（女子）'!$X$28</f>
        <v/>
      </c>
      <c r="P81" s="779"/>
      <c r="Q81" s="780"/>
      <c r="R81" s="177"/>
      <c r="S81" s="178"/>
      <c r="T81" s="176" t="s">
        <v>28</v>
      </c>
      <c r="U81" s="778" t="str">
        <f>'番編用リスト（女子）'!$X$28</f>
        <v/>
      </c>
      <c r="V81" s="779"/>
      <c r="W81" s="780"/>
      <c r="X81" s="172"/>
      <c r="Y81" s="172"/>
      <c r="Z81" s="176" t="s">
        <v>28</v>
      </c>
      <c r="AA81" s="778" t="str">
        <f>'番編用リスト（女子）'!$X$28</f>
        <v/>
      </c>
      <c r="AB81" s="779"/>
      <c r="AC81" s="780"/>
      <c r="AD81" s="177"/>
      <c r="AE81" s="178"/>
      <c r="AF81" s="176" t="s">
        <v>28</v>
      </c>
      <c r="AG81" s="778" t="str">
        <f>'番編用リスト（女子）'!$X$28</f>
        <v/>
      </c>
      <c r="AH81" s="779"/>
      <c r="AI81" s="780"/>
      <c r="AJ81" s="172"/>
      <c r="AL81" s="774"/>
      <c r="AM81" s="774"/>
      <c r="AN81" s="774"/>
    </row>
    <row r="82" spans="1:40" ht="32.1" customHeight="1" x14ac:dyDescent="0.15">
      <c r="A82" s="172"/>
      <c r="B82" s="176" t="s">
        <v>29</v>
      </c>
      <c r="C82" s="179">
        <f>'番編用リスト（女子）'!$AE$4</f>
        <v>0</v>
      </c>
      <c r="D82" s="176" t="s">
        <v>3</v>
      </c>
      <c r="E82" s="176" t="str">
        <f>'番編用リスト（女子）'!$Z$28</f>
        <v/>
      </c>
      <c r="F82" s="177"/>
      <c r="G82" s="178"/>
      <c r="H82" s="176" t="s">
        <v>29</v>
      </c>
      <c r="I82" s="179">
        <f>'番編用リスト（女子）'!$AE$4</f>
        <v>0</v>
      </c>
      <c r="J82" s="176" t="s">
        <v>35</v>
      </c>
      <c r="K82" s="176" t="str">
        <f>'番編用リスト（女子）'!$Z$28</f>
        <v/>
      </c>
      <c r="L82" s="172"/>
      <c r="M82" s="172"/>
      <c r="N82" s="176" t="s">
        <v>29</v>
      </c>
      <c r="O82" s="179">
        <f>'番編用リスト（女子）'!$AE$4</f>
        <v>0</v>
      </c>
      <c r="P82" s="176" t="s">
        <v>3</v>
      </c>
      <c r="Q82" s="176" t="str">
        <f>'番編用リスト（女子）'!$Z$28</f>
        <v/>
      </c>
      <c r="R82" s="177"/>
      <c r="S82" s="178"/>
      <c r="T82" s="176" t="s">
        <v>29</v>
      </c>
      <c r="U82" s="179">
        <f>'番編用リスト（女子）'!$AE$4</f>
        <v>0</v>
      </c>
      <c r="V82" s="176" t="s">
        <v>35</v>
      </c>
      <c r="W82" s="176" t="str">
        <f>'番編用リスト（女子）'!$Z$28</f>
        <v/>
      </c>
      <c r="X82" s="172"/>
      <c r="Y82" s="172"/>
      <c r="Z82" s="176" t="s">
        <v>29</v>
      </c>
      <c r="AA82" s="179">
        <f>'番編用リスト（女子）'!$AE$4</f>
        <v>0</v>
      </c>
      <c r="AB82" s="176" t="s">
        <v>3</v>
      </c>
      <c r="AC82" s="176" t="str">
        <f>'番編用リスト（女子）'!$Z$28</f>
        <v/>
      </c>
      <c r="AD82" s="177"/>
      <c r="AE82" s="178"/>
      <c r="AF82" s="176" t="s">
        <v>29</v>
      </c>
      <c r="AG82" s="179">
        <f>'番編用リスト（女子）'!$AE$4</f>
        <v>0</v>
      </c>
      <c r="AH82" s="176" t="s">
        <v>35</v>
      </c>
      <c r="AI82" s="176" t="str">
        <f>'番編用リスト（女子）'!$Z$28</f>
        <v/>
      </c>
      <c r="AJ82" s="172"/>
      <c r="AM82" s="174"/>
    </row>
    <row r="83" spans="1:40" ht="32.1" customHeight="1" x14ac:dyDescent="0.15">
      <c r="A83" s="172"/>
      <c r="B83" s="176" t="s">
        <v>30</v>
      </c>
      <c r="C83" s="768" t="str">
        <f>'番編用リスト（女子）'!$AC$28</f>
        <v/>
      </c>
      <c r="D83" s="769"/>
      <c r="E83" s="770"/>
      <c r="F83" s="177"/>
      <c r="G83" s="178"/>
      <c r="H83" s="176" t="s">
        <v>30</v>
      </c>
      <c r="I83" s="768" t="str">
        <f>'番編用リスト（女子）'!$AE$28</f>
        <v/>
      </c>
      <c r="J83" s="769"/>
      <c r="K83" s="770"/>
      <c r="L83" s="172"/>
      <c r="M83" s="172"/>
      <c r="N83" s="176" t="s">
        <v>30</v>
      </c>
      <c r="O83" s="768" t="str">
        <f>'番編用リスト（女子）'!$AG$28</f>
        <v/>
      </c>
      <c r="P83" s="769"/>
      <c r="Q83" s="770"/>
      <c r="R83" s="177"/>
      <c r="S83" s="178"/>
      <c r="T83" s="176" t="s">
        <v>30</v>
      </c>
      <c r="U83" s="768" t="str">
        <f>'番編用リスト（女子）'!$AI$28</f>
        <v/>
      </c>
      <c r="V83" s="769"/>
      <c r="W83" s="770"/>
      <c r="X83" s="172"/>
      <c r="Y83" s="172"/>
      <c r="Z83" s="176" t="s">
        <v>30</v>
      </c>
      <c r="AA83" s="771" t="str">
        <f>'番編用リスト（女子）'!$AK$28</f>
        <v/>
      </c>
      <c r="AB83" s="772"/>
      <c r="AC83" s="773"/>
      <c r="AD83" s="177"/>
      <c r="AE83" s="178"/>
      <c r="AF83" s="176" t="s">
        <v>30</v>
      </c>
      <c r="AG83" s="771" t="str">
        <f>'番編用リスト（女子）'!$AM$28</f>
        <v/>
      </c>
      <c r="AH83" s="772"/>
      <c r="AI83" s="773"/>
      <c r="AJ83" s="172"/>
      <c r="AL83" s="774"/>
      <c r="AM83" s="774"/>
      <c r="AN83" s="774"/>
    </row>
    <row r="84" spans="1:40" x14ac:dyDescent="0.15">
      <c r="A84" s="172"/>
      <c r="B84" s="180"/>
      <c r="C84" s="181"/>
      <c r="D84" s="181"/>
      <c r="E84" s="181"/>
      <c r="F84" s="182"/>
      <c r="G84" s="183"/>
      <c r="H84" s="180"/>
      <c r="I84" s="181"/>
      <c r="J84" s="181"/>
      <c r="K84" s="181"/>
      <c r="L84" s="181"/>
      <c r="M84" s="172"/>
      <c r="N84" s="180"/>
      <c r="O84" s="181"/>
      <c r="P84" s="181"/>
      <c r="Q84" s="181"/>
      <c r="R84" s="182"/>
      <c r="S84" s="183"/>
      <c r="T84" s="180"/>
      <c r="U84" s="181"/>
      <c r="V84" s="181"/>
      <c r="W84" s="181"/>
      <c r="X84" s="181"/>
      <c r="Y84" s="172"/>
      <c r="Z84" s="180"/>
      <c r="AA84" s="181"/>
      <c r="AB84" s="181"/>
      <c r="AC84" s="181"/>
      <c r="AD84" s="182"/>
      <c r="AE84" s="183"/>
      <c r="AF84" s="180"/>
      <c r="AG84" s="181"/>
      <c r="AH84" s="181"/>
      <c r="AI84" s="181"/>
      <c r="AJ84" s="181"/>
    </row>
    <row r="85" spans="1:40" x14ac:dyDescent="0.15">
      <c r="A85" s="172"/>
      <c r="B85" s="184"/>
      <c r="C85" s="185"/>
      <c r="D85" s="185"/>
      <c r="E85" s="185"/>
      <c r="F85" s="186"/>
      <c r="G85" s="187"/>
      <c r="H85" s="184"/>
      <c r="I85" s="185"/>
      <c r="J85" s="185"/>
      <c r="K85" s="185"/>
      <c r="L85" s="185"/>
      <c r="M85" s="172"/>
      <c r="N85" s="184"/>
      <c r="O85" s="185"/>
      <c r="P85" s="185"/>
      <c r="Q85" s="185"/>
      <c r="R85" s="186"/>
      <c r="S85" s="187"/>
      <c r="T85" s="184"/>
      <c r="U85" s="185"/>
      <c r="V85" s="185"/>
      <c r="W85" s="185"/>
      <c r="X85" s="185"/>
      <c r="Y85" s="172"/>
      <c r="Z85" s="184"/>
      <c r="AA85" s="185"/>
      <c r="AB85" s="185"/>
      <c r="AC85" s="185"/>
      <c r="AD85" s="186"/>
      <c r="AE85" s="187"/>
      <c r="AF85" s="184"/>
      <c r="AG85" s="185"/>
      <c r="AH85" s="185"/>
      <c r="AI85" s="185"/>
      <c r="AJ85" s="185"/>
    </row>
    <row r="86" spans="1:40" ht="32.1" customHeight="1" x14ac:dyDescent="0.15">
      <c r="A86" s="172"/>
      <c r="B86" s="176" t="s">
        <v>27</v>
      </c>
      <c r="C86" s="781" t="str">
        <f>'番編用リスト（女子）'!$AB$29</f>
        <v/>
      </c>
      <c r="D86" s="782"/>
      <c r="E86" s="783"/>
      <c r="F86" s="177"/>
      <c r="G86" s="178"/>
      <c r="H86" s="176" t="s">
        <v>27</v>
      </c>
      <c r="I86" s="781" t="str">
        <f>'番編用リスト（女子）'!$AD$29</f>
        <v/>
      </c>
      <c r="J86" s="782"/>
      <c r="K86" s="783"/>
      <c r="L86" s="172"/>
      <c r="M86" s="172"/>
      <c r="N86" s="176" t="s">
        <v>27</v>
      </c>
      <c r="O86" s="781" t="str">
        <f>'番編用リスト（女子）'!$AF$29</f>
        <v/>
      </c>
      <c r="P86" s="782"/>
      <c r="Q86" s="783"/>
      <c r="R86" s="177"/>
      <c r="S86" s="178"/>
      <c r="T86" s="176" t="s">
        <v>27</v>
      </c>
      <c r="U86" s="781" t="str">
        <f>'番編用リスト（女子）'!$AH$29</f>
        <v/>
      </c>
      <c r="V86" s="782"/>
      <c r="W86" s="783"/>
      <c r="X86" s="172"/>
      <c r="Y86" s="172"/>
      <c r="Z86" s="176" t="s">
        <v>27</v>
      </c>
      <c r="AA86" s="781" t="str">
        <f>'番編用リスト（女子）'!$AJ$29</f>
        <v/>
      </c>
      <c r="AB86" s="782"/>
      <c r="AC86" s="783"/>
      <c r="AD86" s="177"/>
      <c r="AE86" s="178"/>
      <c r="AF86" s="176" t="s">
        <v>27</v>
      </c>
      <c r="AG86" s="781" t="str">
        <f>'番編用リスト（女子）'!$AL$29</f>
        <v/>
      </c>
      <c r="AH86" s="782"/>
      <c r="AI86" s="783"/>
      <c r="AJ86" s="172"/>
      <c r="AL86" s="774"/>
      <c r="AM86" s="774"/>
      <c r="AN86" s="774"/>
    </row>
    <row r="87" spans="1:40" ht="32.1" customHeight="1" x14ac:dyDescent="0.15">
      <c r="A87" s="172"/>
      <c r="B87" s="176" t="s">
        <v>1</v>
      </c>
      <c r="C87" s="775" t="str">
        <f>'番編用リスト（女子）'!$W$29</f>
        <v/>
      </c>
      <c r="D87" s="776"/>
      <c r="E87" s="777"/>
      <c r="F87" s="177"/>
      <c r="G87" s="178"/>
      <c r="H87" s="176" t="s">
        <v>1</v>
      </c>
      <c r="I87" s="775" t="str">
        <f>'番編用リスト（女子）'!$W$29</f>
        <v/>
      </c>
      <c r="J87" s="776"/>
      <c r="K87" s="777"/>
      <c r="L87" s="172"/>
      <c r="M87" s="172"/>
      <c r="N87" s="176" t="s">
        <v>1</v>
      </c>
      <c r="O87" s="775" t="str">
        <f>'番編用リスト（女子）'!$W$29</f>
        <v/>
      </c>
      <c r="P87" s="776"/>
      <c r="Q87" s="777"/>
      <c r="R87" s="177"/>
      <c r="S87" s="178"/>
      <c r="T87" s="176" t="s">
        <v>1</v>
      </c>
      <c r="U87" s="775" t="str">
        <f>'番編用リスト（女子）'!$W$29</f>
        <v/>
      </c>
      <c r="V87" s="776"/>
      <c r="W87" s="777"/>
      <c r="X87" s="172"/>
      <c r="Y87" s="172"/>
      <c r="Z87" s="176" t="s">
        <v>1</v>
      </c>
      <c r="AA87" s="775" t="str">
        <f>'番編用リスト（女子）'!$W$29</f>
        <v/>
      </c>
      <c r="AB87" s="776"/>
      <c r="AC87" s="777"/>
      <c r="AD87" s="177"/>
      <c r="AE87" s="178"/>
      <c r="AF87" s="176" t="s">
        <v>1</v>
      </c>
      <c r="AG87" s="775" t="str">
        <f>'番編用リスト（女子）'!$W$29</f>
        <v/>
      </c>
      <c r="AH87" s="776"/>
      <c r="AI87" s="777"/>
      <c r="AJ87" s="172"/>
      <c r="AL87" s="774"/>
      <c r="AM87" s="774"/>
      <c r="AN87" s="774"/>
    </row>
    <row r="88" spans="1:40" ht="32.1" customHeight="1" x14ac:dyDescent="0.15">
      <c r="A88" s="172"/>
      <c r="B88" s="176" t="s">
        <v>28</v>
      </c>
      <c r="C88" s="778" t="str">
        <f>'番編用リスト（女子）'!$X$29</f>
        <v/>
      </c>
      <c r="D88" s="779"/>
      <c r="E88" s="780"/>
      <c r="F88" s="177"/>
      <c r="G88" s="178"/>
      <c r="H88" s="176" t="s">
        <v>28</v>
      </c>
      <c r="I88" s="778" t="str">
        <f>'番編用リスト（女子）'!$X$29</f>
        <v/>
      </c>
      <c r="J88" s="779"/>
      <c r="K88" s="780"/>
      <c r="L88" s="172"/>
      <c r="M88" s="172"/>
      <c r="N88" s="176" t="s">
        <v>28</v>
      </c>
      <c r="O88" s="778" t="str">
        <f>'番編用リスト（女子）'!$X$29</f>
        <v/>
      </c>
      <c r="P88" s="779"/>
      <c r="Q88" s="780"/>
      <c r="R88" s="177"/>
      <c r="S88" s="178"/>
      <c r="T88" s="176" t="s">
        <v>28</v>
      </c>
      <c r="U88" s="778" t="str">
        <f>'番編用リスト（女子）'!$X$29</f>
        <v/>
      </c>
      <c r="V88" s="779"/>
      <c r="W88" s="780"/>
      <c r="X88" s="172"/>
      <c r="Y88" s="172"/>
      <c r="Z88" s="176" t="s">
        <v>28</v>
      </c>
      <c r="AA88" s="778" t="str">
        <f>'番編用リスト（女子）'!$X$29</f>
        <v/>
      </c>
      <c r="AB88" s="779"/>
      <c r="AC88" s="780"/>
      <c r="AD88" s="177"/>
      <c r="AE88" s="178"/>
      <c r="AF88" s="176" t="s">
        <v>28</v>
      </c>
      <c r="AG88" s="778" t="str">
        <f>'番編用リスト（女子）'!$X$29</f>
        <v/>
      </c>
      <c r="AH88" s="779"/>
      <c r="AI88" s="780"/>
      <c r="AJ88" s="172"/>
      <c r="AL88" s="774"/>
      <c r="AM88" s="774"/>
      <c r="AN88" s="774"/>
    </row>
    <row r="89" spans="1:40" ht="32.1" customHeight="1" x14ac:dyDescent="0.15">
      <c r="A89" s="172"/>
      <c r="B89" s="176" t="s">
        <v>29</v>
      </c>
      <c r="C89" s="179">
        <f>'番編用リスト（女子）'!$AE$4</f>
        <v>0</v>
      </c>
      <c r="D89" s="176" t="s">
        <v>3</v>
      </c>
      <c r="E89" s="176" t="str">
        <f>'番編用リスト（女子）'!$Z$29</f>
        <v/>
      </c>
      <c r="F89" s="177"/>
      <c r="G89" s="178"/>
      <c r="H89" s="176" t="s">
        <v>29</v>
      </c>
      <c r="I89" s="179">
        <f>'番編用リスト（女子）'!$AE$4</f>
        <v>0</v>
      </c>
      <c r="J89" s="176" t="s">
        <v>35</v>
      </c>
      <c r="K89" s="176" t="str">
        <f>'番編用リスト（女子）'!$Z$29</f>
        <v/>
      </c>
      <c r="L89" s="172"/>
      <c r="M89" s="172"/>
      <c r="N89" s="176" t="s">
        <v>29</v>
      </c>
      <c r="O89" s="179">
        <f>'番編用リスト（女子）'!$AE$4</f>
        <v>0</v>
      </c>
      <c r="P89" s="176" t="s">
        <v>3</v>
      </c>
      <c r="Q89" s="176" t="str">
        <f>'番編用リスト（女子）'!$Z$29</f>
        <v/>
      </c>
      <c r="R89" s="177"/>
      <c r="S89" s="178"/>
      <c r="T89" s="176" t="s">
        <v>29</v>
      </c>
      <c r="U89" s="179">
        <f>'番編用リスト（女子）'!$AE$4</f>
        <v>0</v>
      </c>
      <c r="V89" s="176" t="s">
        <v>35</v>
      </c>
      <c r="W89" s="176" t="str">
        <f>'番編用リスト（女子）'!$Z$29</f>
        <v/>
      </c>
      <c r="X89" s="172"/>
      <c r="Y89" s="172"/>
      <c r="Z89" s="176" t="s">
        <v>29</v>
      </c>
      <c r="AA89" s="179">
        <f>'番編用リスト（女子）'!$AE$4</f>
        <v>0</v>
      </c>
      <c r="AB89" s="176" t="s">
        <v>3</v>
      </c>
      <c r="AC89" s="176" t="str">
        <f>'番編用リスト（女子）'!$Z$29</f>
        <v/>
      </c>
      <c r="AD89" s="177"/>
      <c r="AE89" s="178"/>
      <c r="AF89" s="176" t="s">
        <v>29</v>
      </c>
      <c r="AG89" s="179">
        <f>'番編用リスト（女子）'!$AE$4</f>
        <v>0</v>
      </c>
      <c r="AH89" s="176" t="s">
        <v>35</v>
      </c>
      <c r="AI89" s="176" t="str">
        <f>'番編用リスト（女子）'!$Z$29</f>
        <v/>
      </c>
      <c r="AJ89" s="172"/>
      <c r="AM89" s="174"/>
    </row>
    <row r="90" spans="1:40" ht="32.1" customHeight="1" x14ac:dyDescent="0.15">
      <c r="A90" s="172"/>
      <c r="B90" s="176" t="s">
        <v>30</v>
      </c>
      <c r="C90" s="768" t="str">
        <f>'番編用リスト（女子）'!$AC$29</f>
        <v/>
      </c>
      <c r="D90" s="769"/>
      <c r="E90" s="770"/>
      <c r="F90" s="177"/>
      <c r="G90" s="178"/>
      <c r="H90" s="176" t="s">
        <v>30</v>
      </c>
      <c r="I90" s="768" t="str">
        <f>'番編用リスト（女子）'!$AE$29</f>
        <v/>
      </c>
      <c r="J90" s="769"/>
      <c r="K90" s="770"/>
      <c r="L90" s="172"/>
      <c r="M90" s="172"/>
      <c r="N90" s="176" t="s">
        <v>30</v>
      </c>
      <c r="O90" s="768" t="str">
        <f>'番編用リスト（女子）'!$AG$29</f>
        <v/>
      </c>
      <c r="P90" s="769"/>
      <c r="Q90" s="770"/>
      <c r="R90" s="177"/>
      <c r="S90" s="178"/>
      <c r="T90" s="176" t="s">
        <v>30</v>
      </c>
      <c r="U90" s="768" t="str">
        <f>'番編用リスト（女子）'!$AI$29</f>
        <v/>
      </c>
      <c r="V90" s="769"/>
      <c r="W90" s="770"/>
      <c r="X90" s="172"/>
      <c r="Y90" s="172"/>
      <c r="Z90" s="176" t="s">
        <v>30</v>
      </c>
      <c r="AA90" s="771" t="str">
        <f>'番編用リスト（女子）'!$AK$29</f>
        <v/>
      </c>
      <c r="AB90" s="772"/>
      <c r="AC90" s="773"/>
      <c r="AD90" s="177"/>
      <c r="AE90" s="178"/>
      <c r="AF90" s="176" t="s">
        <v>30</v>
      </c>
      <c r="AG90" s="771" t="str">
        <f>'番編用リスト（女子）'!$AM$29</f>
        <v/>
      </c>
      <c r="AH90" s="772"/>
      <c r="AI90" s="773"/>
      <c r="AJ90" s="172"/>
      <c r="AL90" s="774"/>
      <c r="AM90" s="774"/>
      <c r="AN90" s="774"/>
    </row>
    <row r="91" spans="1:40" x14ac:dyDescent="0.15">
      <c r="A91" s="172"/>
      <c r="B91" s="180"/>
      <c r="C91" s="181"/>
      <c r="D91" s="181"/>
      <c r="E91" s="181"/>
      <c r="F91" s="182"/>
      <c r="G91" s="183"/>
      <c r="H91" s="180"/>
      <c r="I91" s="181"/>
      <c r="J91" s="181"/>
      <c r="K91" s="181"/>
      <c r="L91" s="181"/>
      <c r="M91" s="172"/>
      <c r="N91" s="180"/>
      <c r="O91" s="181"/>
      <c r="P91" s="181"/>
      <c r="Q91" s="181"/>
      <c r="R91" s="182"/>
      <c r="S91" s="183"/>
      <c r="T91" s="180"/>
      <c r="U91" s="181"/>
      <c r="V91" s="181"/>
      <c r="W91" s="181"/>
      <c r="X91" s="181"/>
      <c r="Y91" s="172"/>
      <c r="Z91" s="180"/>
      <c r="AA91" s="181"/>
      <c r="AB91" s="181"/>
      <c r="AC91" s="181"/>
      <c r="AD91" s="182"/>
      <c r="AE91" s="183"/>
      <c r="AF91" s="180"/>
      <c r="AG91" s="181"/>
      <c r="AH91" s="181"/>
      <c r="AI91" s="181"/>
      <c r="AJ91" s="181"/>
    </row>
    <row r="92" spans="1:40" x14ac:dyDescent="0.15">
      <c r="A92" s="172"/>
      <c r="B92" s="184"/>
      <c r="C92" s="185"/>
      <c r="D92" s="185"/>
      <c r="E92" s="185"/>
      <c r="F92" s="186"/>
      <c r="G92" s="187"/>
      <c r="H92" s="184"/>
      <c r="I92" s="185"/>
      <c r="J92" s="185"/>
      <c r="K92" s="185"/>
      <c r="L92" s="185"/>
      <c r="M92" s="172"/>
      <c r="N92" s="184"/>
      <c r="O92" s="185"/>
      <c r="P92" s="185"/>
      <c r="Q92" s="185"/>
      <c r="R92" s="186"/>
      <c r="S92" s="187"/>
      <c r="T92" s="184"/>
      <c r="U92" s="185"/>
      <c r="V92" s="185"/>
      <c r="W92" s="185"/>
      <c r="X92" s="185"/>
      <c r="Y92" s="172"/>
      <c r="Z92" s="184"/>
      <c r="AA92" s="185"/>
      <c r="AB92" s="185"/>
      <c r="AC92" s="185"/>
      <c r="AD92" s="186"/>
      <c r="AE92" s="187"/>
      <c r="AF92" s="184"/>
      <c r="AG92" s="185"/>
      <c r="AH92" s="185"/>
      <c r="AI92" s="185"/>
      <c r="AJ92" s="185"/>
    </row>
    <row r="93" spans="1:40" ht="32.1" customHeight="1" x14ac:dyDescent="0.15">
      <c r="A93" s="172"/>
      <c r="B93" s="176" t="s">
        <v>27</v>
      </c>
      <c r="C93" s="781" t="str">
        <f>'番編用リスト（女子）'!$AB$30</f>
        <v/>
      </c>
      <c r="D93" s="782"/>
      <c r="E93" s="783"/>
      <c r="F93" s="177"/>
      <c r="G93" s="178"/>
      <c r="H93" s="176" t="s">
        <v>27</v>
      </c>
      <c r="I93" s="781" t="str">
        <f>'番編用リスト（女子）'!$AD$30</f>
        <v/>
      </c>
      <c r="J93" s="782"/>
      <c r="K93" s="783"/>
      <c r="L93" s="172"/>
      <c r="M93" s="172"/>
      <c r="N93" s="176" t="s">
        <v>27</v>
      </c>
      <c r="O93" s="781" t="str">
        <f>'番編用リスト（女子）'!$AF$30</f>
        <v/>
      </c>
      <c r="P93" s="782"/>
      <c r="Q93" s="783"/>
      <c r="R93" s="177"/>
      <c r="S93" s="178"/>
      <c r="T93" s="176" t="s">
        <v>27</v>
      </c>
      <c r="U93" s="781" t="str">
        <f>'番編用リスト（女子）'!$AH$30</f>
        <v/>
      </c>
      <c r="V93" s="782"/>
      <c r="W93" s="783"/>
      <c r="X93" s="172"/>
      <c r="Y93" s="172"/>
      <c r="Z93" s="176" t="s">
        <v>27</v>
      </c>
      <c r="AA93" s="781" t="str">
        <f>'番編用リスト（女子）'!$AJ$30</f>
        <v/>
      </c>
      <c r="AB93" s="782"/>
      <c r="AC93" s="783"/>
      <c r="AD93" s="177"/>
      <c r="AE93" s="178"/>
      <c r="AF93" s="176" t="s">
        <v>27</v>
      </c>
      <c r="AG93" s="781" t="str">
        <f>'番編用リスト（女子）'!$AL$30</f>
        <v/>
      </c>
      <c r="AH93" s="782"/>
      <c r="AI93" s="783"/>
      <c r="AJ93" s="172"/>
      <c r="AL93" s="774"/>
      <c r="AM93" s="774"/>
      <c r="AN93" s="774"/>
    </row>
    <row r="94" spans="1:40" ht="32.1" customHeight="1" x14ac:dyDescent="0.15">
      <c r="A94" s="172"/>
      <c r="B94" s="176" t="s">
        <v>1</v>
      </c>
      <c r="C94" s="775" t="str">
        <f>'番編用リスト（女子）'!$W$30</f>
        <v/>
      </c>
      <c r="D94" s="776"/>
      <c r="E94" s="777"/>
      <c r="F94" s="177"/>
      <c r="G94" s="178"/>
      <c r="H94" s="176" t="s">
        <v>1</v>
      </c>
      <c r="I94" s="775" t="str">
        <f>'番編用リスト（女子）'!$W$30</f>
        <v/>
      </c>
      <c r="J94" s="776"/>
      <c r="K94" s="777"/>
      <c r="L94" s="172"/>
      <c r="M94" s="172"/>
      <c r="N94" s="176" t="s">
        <v>1</v>
      </c>
      <c r="O94" s="775" t="str">
        <f>'番編用リスト（女子）'!$W$30</f>
        <v/>
      </c>
      <c r="P94" s="776"/>
      <c r="Q94" s="777"/>
      <c r="R94" s="177"/>
      <c r="S94" s="178"/>
      <c r="T94" s="176" t="s">
        <v>1</v>
      </c>
      <c r="U94" s="775" t="str">
        <f>'番編用リスト（女子）'!$W$30</f>
        <v/>
      </c>
      <c r="V94" s="776"/>
      <c r="W94" s="777"/>
      <c r="X94" s="172"/>
      <c r="Y94" s="172"/>
      <c r="Z94" s="176" t="s">
        <v>1</v>
      </c>
      <c r="AA94" s="775" t="str">
        <f>'番編用リスト（女子）'!$W$30</f>
        <v/>
      </c>
      <c r="AB94" s="776"/>
      <c r="AC94" s="777"/>
      <c r="AD94" s="177"/>
      <c r="AE94" s="178"/>
      <c r="AF94" s="176" t="s">
        <v>1</v>
      </c>
      <c r="AG94" s="775" t="str">
        <f>'番編用リスト（女子）'!$W$30</f>
        <v/>
      </c>
      <c r="AH94" s="776"/>
      <c r="AI94" s="777"/>
      <c r="AJ94" s="172"/>
      <c r="AL94" s="774"/>
      <c r="AM94" s="774"/>
      <c r="AN94" s="774"/>
    </row>
    <row r="95" spans="1:40" ht="32.1" customHeight="1" x14ac:dyDescent="0.15">
      <c r="A95" s="172"/>
      <c r="B95" s="176" t="s">
        <v>28</v>
      </c>
      <c r="C95" s="778" t="str">
        <f>'番編用リスト（女子）'!$X$30</f>
        <v/>
      </c>
      <c r="D95" s="779"/>
      <c r="E95" s="780"/>
      <c r="F95" s="177"/>
      <c r="G95" s="178"/>
      <c r="H95" s="176" t="s">
        <v>28</v>
      </c>
      <c r="I95" s="778" t="str">
        <f>'番編用リスト（女子）'!$X$30</f>
        <v/>
      </c>
      <c r="J95" s="779"/>
      <c r="K95" s="780"/>
      <c r="L95" s="172"/>
      <c r="M95" s="172"/>
      <c r="N95" s="176" t="s">
        <v>28</v>
      </c>
      <c r="O95" s="778" t="str">
        <f>'番編用リスト（女子）'!$X$30</f>
        <v/>
      </c>
      <c r="P95" s="779"/>
      <c r="Q95" s="780"/>
      <c r="R95" s="177"/>
      <c r="S95" s="178"/>
      <c r="T95" s="176" t="s">
        <v>28</v>
      </c>
      <c r="U95" s="778" t="str">
        <f>'番編用リスト（女子）'!$X$30</f>
        <v/>
      </c>
      <c r="V95" s="779"/>
      <c r="W95" s="780"/>
      <c r="X95" s="172"/>
      <c r="Y95" s="172"/>
      <c r="Z95" s="176" t="s">
        <v>28</v>
      </c>
      <c r="AA95" s="778" t="str">
        <f>'番編用リスト（女子）'!$X$30</f>
        <v/>
      </c>
      <c r="AB95" s="779"/>
      <c r="AC95" s="780"/>
      <c r="AD95" s="177"/>
      <c r="AE95" s="178"/>
      <c r="AF95" s="176" t="s">
        <v>28</v>
      </c>
      <c r="AG95" s="778" t="str">
        <f>'番編用リスト（女子）'!$X$30</f>
        <v/>
      </c>
      <c r="AH95" s="779"/>
      <c r="AI95" s="780"/>
      <c r="AJ95" s="172"/>
      <c r="AL95" s="774"/>
      <c r="AM95" s="774"/>
      <c r="AN95" s="774"/>
    </row>
    <row r="96" spans="1:40" ht="32.1" customHeight="1" x14ac:dyDescent="0.15">
      <c r="A96" s="172"/>
      <c r="B96" s="176" t="s">
        <v>29</v>
      </c>
      <c r="C96" s="179">
        <f>'番編用リスト（女子）'!$AE$4</f>
        <v>0</v>
      </c>
      <c r="D96" s="176" t="s">
        <v>3</v>
      </c>
      <c r="E96" s="176" t="str">
        <f>'番編用リスト（女子）'!$Z$30</f>
        <v/>
      </c>
      <c r="F96" s="177"/>
      <c r="G96" s="178"/>
      <c r="H96" s="176" t="s">
        <v>29</v>
      </c>
      <c r="I96" s="179">
        <f>'番編用リスト（女子）'!$AE$4</f>
        <v>0</v>
      </c>
      <c r="J96" s="176" t="s">
        <v>35</v>
      </c>
      <c r="K96" s="176" t="str">
        <f>'番編用リスト（女子）'!$Z$30</f>
        <v/>
      </c>
      <c r="L96" s="172"/>
      <c r="M96" s="172"/>
      <c r="N96" s="176" t="s">
        <v>29</v>
      </c>
      <c r="O96" s="179">
        <f>'番編用リスト（女子）'!$AE$4</f>
        <v>0</v>
      </c>
      <c r="P96" s="176" t="s">
        <v>3</v>
      </c>
      <c r="Q96" s="176" t="str">
        <f>'番編用リスト（女子）'!$Z$30</f>
        <v/>
      </c>
      <c r="R96" s="177"/>
      <c r="S96" s="178"/>
      <c r="T96" s="176" t="s">
        <v>29</v>
      </c>
      <c r="U96" s="179">
        <f>'番編用リスト（女子）'!$AE$4</f>
        <v>0</v>
      </c>
      <c r="V96" s="176" t="s">
        <v>35</v>
      </c>
      <c r="W96" s="176" t="str">
        <f>'番編用リスト（女子）'!$Z$30</f>
        <v/>
      </c>
      <c r="X96" s="172"/>
      <c r="Y96" s="172"/>
      <c r="Z96" s="176" t="s">
        <v>29</v>
      </c>
      <c r="AA96" s="179">
        <f>'番編用リスト（女子）'!$AE$4</f>
        <v>0</v>
      </c>
      <c r="AB96" s="176" t="s">
        <v>3</v>
      </c>
      <c r="AC96" s="176" t="str">
        <f>'番編用リスト（女子）'!$Z$30</f>
        <v/>
      </c>
      <c r="AD96" s="177"/>
      <c r="AE96" s="178"/>
      <c r="AF96" s="176" t="s">
        <v>29</v>
      </c>
      <c r="AG96" s="179">
        <f>'番編用リスト（女子）'!$AE$4</f>
        <v>0</v>
      </c>
      <c r="AH96" s="176" t="s">
        <v>35</v>
      </c>
      <c r="AI96" s="176" t="str">
        <f>'番編用リスト（女子）'!$Z$30</f>
        <v/>
      </c>
      <c r="AJ96" s="172"/>
      <c r="AM96" s="174"/>
    </row>
    <row r="97" spans="1:40" ht="32.1" customHeight="1" x14ac:dyDescent="0.15">
      <c r="A97" s="172"/>
      <c r="B97" s="176" t="s">
        <v>30</v>
      </c>
      <c r="C97" s="768" t="str">
        <f>'番編用リスト（女子）'!$AC$30</f>
        <v/>
      </c>
      <c r="D97" s="769"/>
      <c r="E97" s="770"/>
      <c r="F97" s="177"/>
      <c r="G97" s="178"/>
      <c r="H97" s="176" t="s">
        <v>30</v>
      </c>
      <c r="I97" s="768" t="str">
        <f>'番編用リスト（女子）'!$AE$30</f>
        <v/>
      </c>
      <c r="J97" s="769"/>
      <c r="K97" s="770"/>
      <c r="L97" s="172"/>
      <c r="M97" s="172"/>
      <c r="N97" s="176" t="s">
        <v>30</v>
      </c>
      <c r="O97" s="768" t="str">
        <f>'番編用リスト（女子）'!$AG$30</f>
        <v/>
      </c>
      <c r="P97" s="769"/>
      <c r="Q97" s="770"/>
      <c r="R97" s="177"/>
      <c r="S97" s="178"/>
      <c r="T97" s="176" t="s">
        <v>30</v>
      </c>
      <c r="U97" s="768" t="str">
        <f>'番編用リスト（女子）'!$AI$30</f>
        <v/>
      </c>
      <c r="V97" s="769"/>
      <c r="W97" s="770"/>
      <c r="X97" s="172"/>
      <c r="Y97" s="172"/>
      <c r="Z97" s="176" t="s">
        <v>30</v>
      </c>
      <c r="AA97" s="771" t="str">
        <f>'番編用リスト（女子）'!$AK$30</f>
        <v/>
      </c>
      <c r="AB97" s="772"/>
      <c r="AC97" s="773"/>
      <c r="AD97" s="177"/>
      <c r="AE97" s="178"/>
      <c r="AF97" s="176" t="s">
        <v>30</v>
      </c>
      <c r="AG97" s="771" t="str">
        <f>'番編用リスト（女子）'!$AM$30</f>
        <v/>
      </c>
      <c r="AH97" s="772"/>
      <c r="AI97" s="773"/>
      <c r="AJ97" s="172"/>
      <c r="AL97" s="774"/>
      <c r="AM97" s="774"/>
      <c r="AN97" s="774"/>
    </row>
    <row r="98" spans="1:40" x14ac:dyDescent="0.15">
      <c r="A98" s="172"/>
      <c r="B98" s="180"/>
      <c r="C98" s="181"/>
      <c r="D98" s="181"/>
      <c r="E98" s="181"/>
      <c r="F98" s="182"/>
      <c r="G98" s="183"/>
      <c r="H98" s="180"/>
      <c r="I98" s="181"/>
      <c r="J98" s="181"/>
      <c r="K98" s="181"/>
      <c r="L98" s="181"/>
      <c r="M98" s="172"/>
      <c r="N98" s="180"/>
      <c r="O98" s="181"/>
      <c r="P98" s="181"/>
      <c r="Q98" s="181"/>
      <c r="R98" s="182"/>
      <c r="S98" s="183"/>
      <c r="T98" s="180"/>
      <c r="U98" s="181"/>
      <c r="V98" s="181"/>
      <c r="W98" s="181"/>
      <c r="X98" s="181"/>
      <c r="Y98" s="172"/>
      <c r="Z98" s="180"/>
      <c r="AA98" s="181"/>
      <c r="AB98" s="181"/>
      <c r="AC98" s="181"/>
      <c r="AD98" s="182"/>
      <c r="AE98" s="183"/>
      <c r="AF98" s="180"/>
      <c r="AG98" s="181"/>
      <c r="AH98" s="181"/>
      <c r="AI98" s="181"/>
      <c r="AJ98" s="181"/>
    </row>
    <row r="99" spans="1:40" x14ac:dyDescent="0.15">
      <c r="A99" s="172"/>
      <c r="B99" s="184"/>
      <c r="C99" s="185"/>
      <c r="D99" s="185"/>
      <c r="E99" s="185"/>
      <c r="F99" s="186"/>
      <c r="G99" s="187"/>
      <c r="H99" s="184"/>
      <c r="I99" s="185"/>
      <c r="J99" s="185"/>
      <c r="K99" s="185"/>
      <c r="L99" s="185"/>
      <c r="M99" s="172"/>
      <c r="N99" s="184"/>
      <c r="O99" s="185"/>
      <c r="P99" s="185"/>
      <c r="Q99" s="185"/>
      <c r="R99" s="186"/>
      <c r="S99" s="187"/>
      <c r="T99" s="184"/>
      <c r="U99" s="185"/>
      <c r="V99" s="185"/>
      <c r="W99" s="185"/>
      <c r="X99" s="185"/>
      <c r="Y99" s="172"/>
      <c r="Z99" s="184"/>
      <c r="AA99" s="185"/>
      <c r="AB99" s="185"/>
      <c r="AC99" s="185"/>
      <c r="AD99" s="186"/>
      <c r="AE99" s="187"/>
      <c r="AF99" s="184"/>
      <c r="AG99" s="185"/>
      <c r="AH99" s="185"/>
      <c r="AI99" s="185"/>
      <c r="AJ99" s="185"/>
    </row>
    <row r="100" spans="1:40" ht="32.1" customHeight="1" x14ac:dyDescent="0.15">
      <c r="A100" s="172"/>
      <c r="B100" s="176" t="s">
        <v>27</v>
      </c>
      <c r="C100" s="781" t="str">
        <f>'番編用リスト（女子）'!$AB$31</f>
        <v/>
      </c>
      <c r="D100" s="782"/>
      <c r="E100" s="783"/>
      <c r="F100" s="177"/>
      <c r="G100" s="178"/>
      <c r="H100" s="176" t="s">
        <v>27</v>
      </c>
      <c r="I100" s="781" t="str">
        <f>'番編用リスト（女子）'!$AD$31</f>
        <v/>
      </c>
      <c r="J100" s="782"/>
      <c r="K100" s="783"/>
      <c r="L100" s="172"/>
      <c r="M100" s="172"/>
      <c r="N100" s="176" t="s">
        <v>27</v>
      </c>
      <c r="O100" s="781" t="str">
        <f>'番編用リスト（女子）'!$AF$31</f>
        <v/>
      </c>
      <c r="P100" s="782"/>
      <c r="Q100" s="783"/>
      <c r="R100" s="177"/>
      <c r="S100" s="178"/>
      <c r="T100" s="176" t="s">
        <v>27</v>
      </c>
      <c r="U100" s="781" t="str">
        <f>'番編用リスト（女子）'!$AH$31</f>
        <v/>
      </c>
      <c r="V100" s="782"/>
      <c r="W100" s="783"/>
      <c r="X100" s="172"/>
      <c r="Y100" s="172"/>
      <c r="Z100" s="176" t="s">
        <v>27</v>
      </c>
      <c r="AA100" s="781" t="str">
        <f>'番編用リスト（女子）'!$AJ$31</f>
        <v/>
      </c>
      <c r="AB100" s="782"/>
      <c r="AC100" s="783"/>
      <c r="AD100" s="177"/>
      <c r="AE100" s="178"/>
      <c r="AF100" s="176" t="s">
        <v>27</v>
      </c>
      <c r="AG100" s="781" t="str">
        <f>'番編用リスト（女子）'!$AL$31</f>
        <v/>
      </c>
      <c r="AH100" s="782"/>
      <c r="AI100" s="783"/>
      <c r="AJ100" s="172"/>
      <c r="AL100" s="774"/>
      <c r="AM100" s="774"/>
      <c r="AN100" s="774"/>
    </row>
    <row r="101" spans="1:40" ht="32.1" customHeight="1" x14ac:dyDescent="0.15">
      <c r="A101" s="172"/>
      <c r="B101" s="176" t="s">
        <v>1</v>
      </c>
      <c r="C101" s="775" t="str">
        <f>'番編用リスト（女子）'!$W$31</f>
        <v/>
      </c>
      <c r="D101" s="776"/>
      <c r="E101" s="777"/>
      <c r="F101" s="177"/>
      <c r="G101" s="178"/>
      <c r="H101" s="176" t="s">
        <v>1</v>
      </c>
      <c r="I101" s="775" t="str">
        <f>'番編用リスト（女子）'!$W$31</f>
        <v/>
      </c>
      <c r="J101" s="776"/>
      <c r="K101" s="777"/>
      <c r="L101" s="172"/>
      <c r="M101" s="172"/>
      <c r="N101" s="176" t="s">
        <v>1</v>
      </c>
      <c r="O101" s="775" t="str">
        <f>'番編用リスト（女子）'!$W$31</f>
        <v/>
      </c>
      <c r="P101" s="776"/>
      <c r="Q101" s="777"/>
      <c r="R101" s="177"/>
      <c r="S101" s="178"/>
      <c r="T101" s="176" t="s">
        <v>1</v>
      </c>
      <c r="U101" s="775" t="str">
        <f>'番編用リスト（女子）'!$W$31</f>
        <v/>
      </c>
      <c r="V101" s="776"/>
      <c r="W101" s="777"/>
      <c r="X101" s="172"/>
      <c r="Y101" s="172"/>
      <c r="Z101" s="176" t="s">
        <v>1</v>
      </c>
      <c r="AA101" s="775" t="str">
        <f>'番編用リスト（女子）'!$W$31</f>
        <v/>
      </c>
      <c r="AB101" s="776"/>
      <c r="AC101" s="777"/>
      <c r="AD101" s="177"/>
      <c r="AE101" s="178"/>
      <c r="AF101" s="176" t="s">
        <v>1</v>
      </c>
      <c r="AG101" s="775" t="str">
        <f>'番編用リスト（女子）'!$W$31</f>
        <v/>
      </c>
      <c r="AH101" s="776"/>
      <c r="AI101" s="777"/>
      <c r="AJ101" s="172"/>
      <c r="AL101" s="774"/>
      <c r="AM101" s="774"/>
      <c r="AN101" s="774"/>
    </row>
    <row r="102" spans="1:40" ht="32.1" customHeight="1" x14ac:dyDescent="0.15">
      <c r="A102" s="172"/>
      <c r="B102" s="176" t="s">
        <v>28</v>
      </c>
      <c r="C102" s="778" t="str">
        <f>'番編用リスト（女子）'!$X$31</f>
        <v/>
      </c>
      <c r="D102" s="779"/>
      <c r="E102" s="780"/>
      <c r="F102" s="177"/>
      <c r="G102" s="178"/>
      <c r="H102" s="176" t="s">
        <v>28</v>
      </c>
      <c r="I102" s="778" t="str">
        <f>'番編用リスト（女子）'!$X$31</f>
        <v/>
      </c>
      <c r="J102" s="779"/>
      <c r="K102" s="780"/>
      <c r="L102" s="172"/>
      <c r="M102" s="172"/>
      <c r="N102" s="176" t="s">
        <v>28</v>
      </c>
      <c r="O102" s="778" t="str">
        <f>'番編用リスト（女子）'!$X$31</f>
        <v/>
      </c>
      <c r="P102" s="779"/>
      <c r="Q102" s="780"/>
      <c r="R102" s="177"/>
      <c r="S102" s="178"/>
      <c r="T102" s="176" t="s">
        <v>28</v>
      </c>
      <c r="U102" s="778" t="str">
        <f>'番編用リスト（女子）'!$X$31</f>
        <v/>
      </c>
      <c r="V102" s="779"/>
      <c r="W102" s="780"/>
      <c r="X102" s="172"/>
      <c r="Y102" s="172"/>
      <c r="Z102" s="176" t="s">
        <v>28</v>
      </c>
      <c r="AA102" s="778" t="str">
        <f>'番編用リスト（女子）'!$X$31</f>
        <v/>
      </c>
      <c r="AB102" s="779"/>
      <c r="AC102" s="780"/>
      <c r="AD102" s="177"/>
      <c r="AE102" s="178"/>
      <c r="AF102" s="176" t="s">
        <v>28</v>
      </c>
      <c r="AG102" s="778" t="str">
        <f>'番編用リスト（女子）'!$X$31</f>
        <v/>
      </c>
      <c r="AH102" s="779"/>
      <c r="AI102" s="780"/>
      <c r="AJ102" s="172"/>
      <c r="AL102" s="774"/>
      <c r="AM102" s="774"/>
      <c r="AN102" s="774"/>
    </row>
    <row r="103" spans="1:40" ht="32.1" customHeight="1" x14ac:dyDescent="0.15">
      <c r="A103" s="172"/>
      <c r="B103" s="176" t="s">
        <v>29</v>
      </c>
      <c r="C103" s="179">
        <f>'番編用リスト（女子）'!$AE$4</f>
        <v>0</v>
      </c>
      <c r="D103" s="176" t="s">
        <v>3</v>
      </c>
      <c r="E103" s="176" t="str">
        <f>'番編用リスト（女子）'!$Z$31</f>
        <v/>
      </c>
      <c r="F103" s="177"/>
      <c r="G103" s="178"/>
      <c r="H103" s="176" t="s">
        <v>29</v>
      </c>
      <c r="I103" s="179">
        <f>'番編用リスト（女子）'!$AE$4</f>
        <v>0</v>
      </c>
      <c r="J103" s="176" t="s">
        <v>35</v>
      </c>
      <c r="K103" s="176" t="str">
        <f>'番編用リスト（女子）'!$Z$31</f>
        <v/>
      </c>
      <c r="L103" s="172"/>
      <c r="M103" s="172"/>
      <c r="N103" s="176" t="s">
        <v>29</v>
      </c>
      <c r="O103" s="179">
        <f>'番編用リスト（女子）'!$AE$4</f>
        <v>0</v>
      </c>
      <c r="P103" s="176" t="s">
        <v>3</v>
      </c>
      <c r="Q103" s="176" t="str">
        <f>'番編用リスト（女子）'!$Z$31</f>
        <v/>
      </c>
      <c r="R103" s="177"/>
      <c r="S103" s="178"/>
      <c r="T103" s="176" t="s">
        <v>29</v>
      </c>
      <c r="U103" s="179">
        <f>'番編用リスト（女子）'!$AE$4</f>
        <v>0</v>
      </c>
      <c r="V103" s="176" t="s">
        <v>35</v>
      </c>
      <c r="W103" s="176" t="str">
        <f>'番編用リスト（女子）'!$Z$31</f>
        <v/>
      </c>
      <c r="X103" s="172"/>
      <c r="Y103" s="172"/>
      <c r="Z103" s="176" t="s">
        <v>29</v>
      </c>
      <c r="AA103" s="179">
        <f>'番編用リスト（女子）'!$AE$4</f>
        <v>0</v>
      </c>
      <c r="AB103" s="176" t="s">
        <v>3</v>
      </c>
      <c r="AC103" s="176" t="str">
        <f>'番編用リスト（女子）'!$Z$31</f>
        <v/>
      </c>
      <c r="AD103" s="177"/>
      <c r="AE103" s="178"/>
      <c r="AF103" s="176" t="s">
        <v>29</v>
      </c>
      <c r="AG103" s="179">
        <f>'番編用リスト（女子）'!$AE$4</f>
        <v>0</v>
      </c>
      <c r="AH103" s="176" t="s">
        <v>35</v>
      </c>
      <c r="AI103" s="176" t="str">
        <f>'番編用リスト（女子）'!$Z$31</f>
        <v/>
      </c>
      <c r="AJ103" s="172"/>
      <c r="AM103" s="174"/>
    </row>
    <row r="104" spans="1:40" ht="32.1" customHeight="1" x14ac:dyDescent="0.15">
      <c r="A104" s="172"/>
      <c r="B104" s="176" t="s">
        <v>30</v>
      </c>
      <c r="C104" s="768" t="str">
        <f>'番編用リスト（女子）'!$AC$31</f>
        <v/>
      </c>
      <c r="D104" s="769"/>
      <c r="E104" s="770"/>
      <c r="F104" s="177"/>
      <c r="G104" s="178"/>
      <c r="H104" s="176" t="s">
        <v>30</v>
      </c>
      <c r="I104" s="768" t="str">
        <f>'番編用リスト（女子）'!$AE$31</f>
        <v/>
      </c>
      <c r="J104" s="769"/>
      <c r="K104" s="770"/>
      <c r="L104" s="172"/>
      <c r="M104" s="172"/>
      <c r="N104" s="176" t="s">
        <v>30</v>
      </c>
      <c r="O104" s="768" t="str">
        <f>'番編用リスト（女子）'!$AG$31</f>
        <v/>
      </c>
      <c r="P104" s="769"/>
      <c r="Q104" s="770"/>
      <c r="R104" s="177"/>
      <c r="S104" s="178"/>
      <c r="T104" s="176" t="s">
        <v>30</v>
      </c>
      <c r="U104" s="768" t="str">
        <f>'番編用リスト（女子）'!$AI$31</f>
        <v/>
      </c>
      <c r="V104" s="769"/>
      <c r="W104" s="770"/>
      <c r="X104" s="172"/>
      <c r="Y104" s="172"/>
      <c r="Z104" s="176" t="s">
        <v>30</v>
      </c>
      <c r="AA104" s="771" t="str">
        <f>'番編用リスト（女子）'!$AK$31</f>
        <v/>
      </c>
      <c r="AB104" s="772"/>
      <c r="AC104" s="773"/>
      <c r="AD104" s="177"/>
      <c r="AE104" s="178"/>
      <c r="AF104" s="176" t="s">
        <v>30</v>
      </c>
      <c r="AG104" s="771" t="str">
        <f>'番編用リスト（女子）'!$AM$31</f>
        <v/>
      </c>
      <c r="AH104" s="772"/>
      <c r="AI104" s="773"/>
      <c r="AJ104" s="172"/>
      <c r="AL104" s="774"/>
      <c r="AM104" s="774"/>
      <c r="AN104" s="774"/>
    </row>
    <row r="105" spans="1:40" x14ac:dyDescent="0.15">
      <c r="A105" s="172"/>
      <c r="B105" s="180"/>
      <c r="C105" s="181"/>
      <c r="D105" s="181"/>
      <c r="E105" s="181"/>
      <c r="F105" s="182"/>
      <c r="G105" s="183"/>
      <c r="H105" s="180"/>
      <c r="I105" s="181"/>
      <c r="J105" s="181"/>
      <c r="K105" s="181"/>
      <c r="L105" s="181"/>
      <c r="M105" s="172"/>
      <c r="N105" s="180"/>
      <c r="O105" s="181"/>
      <c r="P105" s="181"/>
      <c r="Q105" s="181"/>
      <c r="R105" s="182"/>
      <c r="S105" s="183"/>
      <c r="T105" s="180"/>
      <c r="U105" s="181"/>
      <c r="V105" s="181"/>
      <c r="W105" s="181"/>
      <c r="X105" s="181"/>
      <c r="Y105" s="172"/>
      <c r="Z105" s="180"/>
      <c r="AA105" s="181"/>
      <c r="AB105" s="181"/>
      <c r="AC105" s="181"/>
      <c r="AD105" s="182"/>
      <c r="AE105" s="183"/>
      <c r="AF105" s="180"/>
      <c r="AG105" s="181"/>
      <c r="AH105" s="181"/>
      <c r="AI105" s="181"/>
      <c r="AJ105" s="181"/>
    </row>
    <row r="106" spans="1:40" x14ac:dyDescent="0.15">
      <c r="A106" s="172"/>
      <c r="B106" s="173"/>
      <c r="C106" s="172"/>
      <c r="D106" s="172"/>
      <c r="E106" s="172"/>
      <c r="F106" s="172"/>
      <c r="G106" s="172"/>
      <c r="H106" s="173"/>
      <c r="I106" s="172"/>
      <c r="J106" s="172"/>
      <c r="K106" s="172"/>
      <c r="L106" s="172"/>
      <c r="M106" s="172"/>
      <c r="N106" s="173"/>
      <c r="O106" s="172"/>
      <c r="P106" s="172"/>
      <c r="Q106" s="172"/>
      <c r="R106" s="172"/>
      <c r="S106" s="172"/>
      <c r="T106" s="173"/>
      <c r="U106" s="172"/>
      <c r="V106" s="172"/>
      <c r="W106" s="172"/>
      <c r="X106" s="172"/>
      <c r="Y106" s="172"/>
      <c r="Z106" s="173"/>
      <c r="AA106" s="172"/>
      <c r="AB106" s="172"/>
      <c r="AC106" s="172"/>
      <c r="AD106" s="172"/>
      <c r="AE106" s="172"/>
      <c r="AF106" s="173"/>
      <c r="AG106" s="172"/>
      <c r="AH106" s="172"/>
      <c r="AI106" s="172"/>
      <c r="AJ106" s="172"/>
    </row>
    <row r="107" spans="1:40" ht="32.1" customHeight="1" x14ac:dyDescent="0.15">
      <c r="A107" s="172"/>
      <c r="B107" s="176" t="s">
        <v>27</v>
      </c>
      <c r="C107" s="781" t="str">
        <f>'番編用リスト（女子）'!$AB$32</f>
        <v/>
      </c>
      <c r="D107" s="782"/>
      <c r="E107" s="783"/>
      <c r="F107" s="177"/>
      <c r="G107" s="178"/>
      <c r="H107" s="176" t="s">
        <v>27</v>
      </c>
      <c r="I107" s="781" t="str">
        <f>'番編用リスト（女子）'!$AD$32</f>
        <v/>
      </c>
      <c r="J107" s="782"/>
      <c r="K107" s="783"/>
      <c r="L107" s="172"/>
      <c r="M107" s="172"/>
      <c r="N107" s="176" t="s">
        <v>27</v>
      </c>
      <c r="O107" s="781" t="str">
        <f>'番編用リスト（女子）'!$AF$32</f>
        <v/>
      </c>
      <c r="P107" s="782"/>
      <c r="Q107" s="783"/>
      <c r="R107" s="177"/>
      <c r="S107" s="178"/>
      <c r="T107" s="176" t="s">
        <v>27</v>
      </c>
      <c r="U107" s="781" t="str">
        <f>'番編用リスト（女子）'!$AH$32</f>
        <v/>
      </c>
      <c r="V107" s="782"/>
      <c r="W107" s="783"/>
      <c r="X107" s="172"/>
      <c r="Y107" s="172"/>
      <c r="Z107" s="176" t="s">
        <v>27</v>
      </c>
      <c r="AA107" s="781" t="str">
        <f>'番編用リスト（女子）'!$AJ$32</f>
        <v/>
      </c>
      <c r="AB107" s="782"/>
      <c r="AC107" s="783"/>
      <c r="AD107" s="177"/>
      <c r="AE107" s="178"/>
      <c r="AF107" s="176" t="s">
        <v>27</v>
      </c>
      <c r="AG107" s="781" t="str">
        <f>'番編用リスト（女子）'!$AL$32</f>
        <v/>
      </c>
      <c r="AH107" s="782"/>
      <c r="AI107" s="783"/>
      <c r="AJ107" s="172"/>
      <c r="AL107" s="774"/>
      <c r="AM107" s="774"/>
      <c r="AN107" s="774"/>
    </row>
    <row r="108" spans="1:40" ht="32.1" customHeight="1" x14ac:dyDescent="0.15">
      <c r="A108" s="172"/>
      <c r="B108" s="176" t="s">
        <v>1</v>
      </c>
      <c r="C108" s="775" t="str">
        <f>'番編用リスト（女子）'!$W$32</f>
        <v/>
      </c>
      <c r="D108" s="776"/>
      <c r="E108" s="777"/>
      <c r="F108" s="177"/>
      <c r="G108" s="178"/>
      <c r="H108" s="176" t="s">
        <v>1</v>
      </c>
      <c r="I108" s="775" t="str">
        <f>'番編用リスト（女子）'!$W$32</f>
        <v/>
      </c>
      <c r="J108" s="776"/>
      <c r="K108" s="777"/>
      <c r="L108" s="172"/>
      <c r="M108" s="172"/>
      <c r="N108" s="176" t="s">
        <v>1</v>
      </c>
      <c r="O108" s="775" t="str">
        <f>'番編用リスト（女子）'!$W$32</f>
        <v/>
      </c>
      <c r="P108" s="776"/>
      <c r="Q108" s="777"/>
      <c r="R108" s="177"/>
      <c r="S108" s="178"/>
      <c r="T108" s="176" t="s">
        <v>1</v>
      </c>
      <c r="U108" s="775" t="str">
        <f>'番編用リスト（女子）'!$W$32</f>
        <v/>
      </c>
      <c r="V108" s="776"/>
      <c r="W108" s="777"/>
      <c r="X108" s="172"/>
      <c r="Y108" s="172"/>
      <c r="Z108" s="176" t="s">
        <v>1</v>
      </c>
      <c r="AA108" s="775" t="str">
        <f>'番編用リスト（女子）'!$W$32</f>
        <v/>
      </c>
      <c r="AB108" s="776"/>
      <c r="AC108" s="777"/>
      <c r="AD108" s="177"/>
      <c r="AE108" s="178"/>
      <c r="AF108" s="176" t="s">
        <v>1</v>
      </c>
      <c r="AG108" s="775" t="str">
        <f>'番編用リスト（女子）'!$W$32</f>
        <v/>
      </c>
      <c r="AH108" s="776"/>
      <c r="AI108" s="777"/>
      <c r="AJ108" s="172"/>
      <c r="AL108" s="774"/>
      <c r="AM108" s="774"/>
      <c r="AN108" s="774"/>
    </row>
    <row r="109" spans="1:40" ht="32.1" customHeight="1" x14ac:dyDescent="0.15">
      <c r="A109" s="172"/>
      <c r="B109" s="176" t="s">
        <v>28</v>
      </c>
      <c r="C109" s="778" t="str">
        <f>'番編用リスト（女子）'!$X$32</f>
        <v/>
      </c>
      <c r="D109" s="779"/>
      <c r="E109" s="780"/>
      <c r="F109" s="177"/>
      <c r="G109" s="178"/>
      <c r="H109" s="176" t="s">
        <v>28</v>
      </c>
      <c r="I109" s="778" t="str">
        <f>'番編用リスト（女子）'!$X$32</f>
        <v/>
      </c>
      <c r="J109" s="779"/>
      <c r="K109" s="780"/>
      <c r="L109" s="172"/>
      <c r="M109" s="172"/>
      <c r="N109" s="176" t="s">
        <v>28</v>
      </c>
      <c r="O109" s="778" t="str">
        <f>'番編用リスト（女子）'!$X$32</f>
        <v/>
      </c>
      <c r="P109" s="779"/>
      <c r="Q109" s="780"/>
      <c r="R109" s="177"/>
      <c r="S109" s="178"/>
      <c r="T109" s="176" t="s">
        <v>28</v>
      </c>
      <c r="U109" s="778" t="str">
        <f>'番編用リスト（女子）'!$X$32</f>
        <v/>
      </c>
      <c r="V109" s="779"/>
      <c r="W109" s="780"/>
      <c r="X109" s="172"/>
      <c r="Y109" s="172"/>
      <c r="Z109" s="176" t="s">
        <v>28</v>
      </c>
      <c r="AA109" s="778" t="str">
        <f>'番編用リスト（女子）'!$X$32</f>
        <v/>
      </c>
      <c r="AB109" s="779"/>
      <c r="AC109" s="780"/>
      <c r="AD109" s="177"/>
      <c r="AE109" s="178"/>
      <c r="AF109" s="176" t="s">
        <v>28</v>
      </c>
      <c r="AG109" s="778" t="str">
        <f>'番編用リスト（女子）'!$X$32</f>
        <v/>
      </c>
      <c r="AH109" s="779"/>
      <c r="AI109" s="780"/>
      <c r="AJ109" s="172"/>
      <c r="AL109" s="774"/>
      <c r="AM109" s="774"/>
      <c r="AN109" s="774"/>
    </row>
    <row r="110" spans="1:40" ht="32.1" customHeight="1" x14ac:dyDescent="0.15">
      <c r="A110" s="172"/>
      <c r="B110" s="176" t="s">
        <v>29</v>
      </c>
      <c r="C110" s="179">
        <f>'番編用リスト（女子）'!$AE$4</f>
        <v>0</v>
      </c>
      <c r="D110" s="176" t="s">
        <v>3</v>
      </c>
      <c r="E110" s="176" t="str">
        <f>'番編用リスト（女子）'!$Z$32</f>
        <v/>
      </c>
      <c r="F110" s="177"/>
      <c r="G110" s="178"/>
      <c r="H110" s="176" t="s">
        <v>29</v>
      </c>
      <c r="I110" s="179">
        <f>'番編用リスト（女子）'!$AE$4</f>
        <v>0</v>
      </c>
      <c r="J110" s="176" t="s">
        <v>35</v>
      </c>
      <c r="K110" s="176" t="str">
        <f>'番編用リスト（女子）'!$Z$32</f>
        <v/>
      </c>
      <c r="L110" s="172"/>
      <c r="M110" s="172"/>
      <c r="N110" s="176" t="s">
        <v>29</v>
      </c>
      <c r="O110" s="179">
        <f>'番編用リスト（女子）'!$AE$4</f>
        <v>0</v>
      </c>
      <c r="P110" s="176" t="s">
        <v>3</v>
      </c>
      <c r="Q110" s="176" t="str">
        <f>'番編用リスト（女子）'!$Z$32</f>
        <v/>
      </c>
      <c r="R110" s="177"/>
      <c r="S110" s="178"/>
      <c r="T110" s="176" t="s">
        <v>29</v>
      </c>
      <c r="U110" s="179">
        <f>'番編用リスト（女子）'!$AE$4</f>
        <v>0</v>
      </c>
      <c r="V110" s="176" t="s">
        <v>35</v>
      </c>
      <c r="W110" s="176" t="str">
        <f>'番編用リスト（女子）'!$Z$32</f>
        <v/>
      </c>
      <c r="X110" s="172"/>
      <c r="Y110" s="172"/>
      <c r="Z110" s="176" t="s">
        <v>29</v>
      </c>
      <c r="AA110" s="179">
        <f>'番編用リスト（女子）'!$AE$4</f>
        <v>0</v>
      </c>
      <c r="AB110" s="176" t="s">
        <v>3</v>
      </c>
      <c r="AC110" s="176" t="str">
        <f>'番編用リスト（女子）'!$Z$32</f>
        <v/>
      </c>
      <c r="AD110" s="177"/>
      <c r="AE110" s="178"/>
      <c r="AF110" s="176" t="s">
        <v>29</v>
      </c>
      <c r="AG110" s="179">
        <f>'番編用リスト（女子）'!$AE$4</f>
        <v>0</v>
      </c>
      <c r="AH110" s="176" t="s">
        <v>35</v>
      </c>
      <c r="AI110" s="176" t="str">
        <f>'番編用リスト（女子）'!$Z$32</f>
        <v/>
      </c>
      <c r="AJ110" s="172"/>
      <c r="AM110" s="174"/>
    </row>
    <row r="111" spans="1:40" ht="32.1" customHeight="1" x14ac:dyDescent="0.15">
      <c r="A111" s="172"/>
      <c r="B111" s="176" t="s">
        <v>30</v>
      </c>
      <c r="C111" s="768" t="str">
        <f>'番編用リスト（女子）'!$AC$32</f>
        <v/>
      </c>
      <c r="D111" s="769"/>
      <c r="E111" s="770"/>
      <c r="F111" s="177"/>
      <c r="G111" s="178"/>
      <c r="H111" s="176" t="s">
        <v>30</v>
      </c>
      <c r="I111" s="768" t="str">
        <f>'番編用リスト（女子）'!$AE$32</f>
        <v/>
      </c>
      <c r="J111" s="769"/>
      <c r="K111" s="770"/>
      <c r="L111" s="172"/>
      <c r="M111" s="172"/>
      <c r="N111" s="176" t="s">
        <v>30</v>
      </c>
      <c r="O111" s="768" t="str">
        <f>'番編用リスト（女子）'!$AG$32</f>
        <v/>
      </c>
      <c r="P111" s="769"/>
      <c r="Q111" s="770"/>
      <c r="R111" s="177"/>
      <c r="S111" s="178"/>
      <c r="T111" s="176" t="s">
        <v>30</v>
      </c>
      <c r="U111" s="768" t="str">
        <f>'番編用リスト（女子）'!$AI$32</f>
        <v/>
      </c>
      <c r="V111" s="769"/>
      <c r="W111" s="770"/>
      <c r="X111" s="172"/>
      <c r="Y111" s="172"/>
      <c r="Z111" s="176" t="s">
        <v>30</v>
      </c>
      <c r="AA111" s="771" t="str">
        <f>'番編用リスト（女子）'!$AK$32</f>
        <v/>
      </c>
      <c r="AB111" s="772"/>
      <c r="AC111" s="773"/>
      <c r="AD111" s="177"/>
      <c r="AE111" s="178"/>
      <c r="AF111" s="176" t="s">
        <v>30</v>
      </c>
      <c r="AG111" s="771" t="str">
        <f>'番編用リスト（女子）'!$AM$32</f>
        <v/>
      </c>
      <c r="AH111" s="772"/>
      <c r="AI111" s="773"/>
      <c r="AJ111" s="172"/>
      <c r="AL111" s="774"/>
      <c r="AM111" s="774"/>
      <c r="AN111" s="774"/>
    </row>
    <row r="112" spans="1:40" x14ac:dyDescent="0.15">
      <c r="A112" s="172"/>
      <c r="B112" s="180"/>
      <c r="C112" s="181"/>
      <c r="D112" s="181"/>
      <c r="E112" s="181"/>
      <c r="F112" s="182"/>
      <c r="G112" s="183"/>
      <c r="H112" s="180"/>
      <c r="I112" s="181"/>
      <c r="J112" s="181"/>
      <c r="K112" s="181"/>
      <c r="L112" s="181"/>
      <c r="M112" s="172"/>
      <c r="N112" s="180"/>
      <c r="O112" s="181"/>
      <c r="P112" s="181"/>
      <c r="Q112" s="181"/>
      <c r="R112" s="182"/>
      <c r="S112" s="183"/>
      <c r="T112" s="180"/>
      <c r="U112" s="181"/>
      <c r="V112" s="181"/>
      <c r="W112" s="181"/>
      <c r="X112" s="181"/>
      <c r="Y112" s="172"/>
      <c r="Z112" s="180"/>
      <c r="AA112" s="181"/>
      <c r="AB112" s="181"/>
      <c r="AC112" s="181"/>
      <c r="AD112" s="182"/>
      <c r="AE112" s="183"/>
      <c r="AF112" s="180"/>
      <c r="AG112" s="181"/>
      <c r="AH112" s="181"/>
      <c r="AI112" s="181"/>
      <c r="AJ112" s="181"/>
    </row>
    <row r="113" spans="1:40" x14ac:dyDescent="0.15">
      <c r="A113" s="172"/>
      <c r="B113" s="184"/>
      <c r="C113" s="185"/>
      <c r="D113" s="185"/>
      <c r="E113" s="185"/>
      <c r="F113" s="186"/>
      <c r="G113" s="187"/>
      <c r="H113" s="184"/>
      <c r="I113" s="185"/>
      <c r="J113" s="185"/>
      <c r="K113" s="185"/>
      <c r="L113" s="185"/>
      <c r="M113" s="172"/>
      <c r="N113" s="184"/>
      <c r="O113" s="185"/>
      <c r="P113" s="185"/>
      <c r="Q113" s="185"/>
      <c r="R113" s="186"/>
      <c r="S113" s="187"/>
      <c r="T113" s="184"/>
      <c r="U113" s="185"/>
      <c r="V113" s="185"/>
      <c r="W113" s="185"/>
      <c r="X113" s="185"/>
      <c r="Y113" s="172"/>
      <c r="Z113" s="184"/>
      <c r="AA113" s="185"/>
      <c r="AB113" s="185"/>
      <c r="AC113" s="185"/>
      <c r="AD113" s="186"/>
      <c r="AE113" s="187"/>
      <c r="AF113" s="184"/>
      <c r="AG113" s="185"/>
      <c r="AH113" s="185"/>
      <c r="AI113" s="185"/>
      <c r="AJ113" s="185"/>
    </row>
    <row r="114" spans="1:40" ht="32.1" customHeight="1" x14ac:dyDescent="0.15">
      <c r="A114" s="172"/>
      <c r="B114" s="176" t="s">
        <v>27</v>
      </c>
      <c r="C114" s="781" t="str">
        <f>'番編用リスト（女子）'!$AB$33</f>
        <v/>
      </c>
      <c r="D114" s="782"/>
      <c r="E114" s="783"/>
      <c r="F114" s="177"/>
      <c r="G114" s="178"/>
      <c r="H114" s="176" t="s">
        <v>27</v>
      </c>
      <c r="I114" s="781" t="str">
        <f>'番編用リスト（女子）'!$AD$33</f>
        <v/>
      </c>
      <c r="J114" s="782"/>
      <c r="K114" s="783"/>
      <c r="L114" s="172"/>
      <c r="M114" s="172"/>
      <c r="N114" s="176" t="s">
        <v>27</v>
      </c>
      <c r="O114" s="781" t="str">
        <f>'番編用リスト（女子）'!$AF$33</f>
        <v/>
      </c>
      <c r="P114" s="782"/>
      <c r="Q114" s="783"/>
      <c r="R114" s="177"/>
      <c r="S114" s="178"/>
      <c r="T114" s="176" t="s">
        <v>27</v>
      </c>
      <c r="U114" s="781" t="str">
        <f>'番編用リスト（女子）'!$AH$33</f>
        <v/>
      </c>
      <c r="V114" s="782"/>
      <c r="W114" s="783"/>
      <c r="X114" s="172"/>
      <c r="Y114" s="172"/>
      <c r="Z114" s="176" t="s">
        <v>27</v>
      </c>
      <c r="AA114" s="781" t="str">
        <f>'番編用リスト（女子）'!$AJ$33</f>
        <v/>
      </c>
      <c r="AB114" s="782"/>
      <c r="AC114" s="783"/>
      <c r="AD114" s="177"/>
      <c r="AE114" s="178"/>
      <c r="AF114" s="176" t="s">
        <v>27</v>
      </c>
      <c r="AG114" s="781" t="str">
        <f>'番編用リスト（女子）'!$AL$33</f>
        <v/>
      </c>
      <c r="AH114" s="782"/>
      <c r="AI114" s="783"/>
      <c r="AJ114" s="172"/>
      <c r="AL114" s="774"/>
      <c r="AM114" s="774"/>
      <c r="AN114" s="774"/>
    </row>
    <row r="115" spans="1:40" ht="32.1" customHeight="1" x14ac:dyDescent="0.15">
      <c r="A115" s="172"/>
      <c r="B115" s="176" t="s">
        <v>1</v>
      </c>
      <c r="C115" s="775" t="str">
        <f>'番編用リスト（女子）'!$W$33</f>
        <v/>
      </c>
      <c r="D115" s="776"/>
      <c r="E115" s="777"/>
      <c r="F115" s="177"/>
      <c r="G115" s="178"/>
      <c r="H115" s="176" t="s">
        <v>1</v>
      </c>
      <c r="I115" s="775" t="str">
        <f>'番編用リスト（女子）'!$W$33</f>
        <v/>
      </c>
      <c r="J115" s="776"/>
      <c r="K115" s="777"/>
      <c r="L115" s="172"/>
      <c r="M115" s="172"/>
      <c r="N115" s="176" t="s">
        <v>1</v>
      </c>
      <c r="O115" s="775" t="str">
        <f>'番編用リスト（女子）'!$W$33</f>
        <v/>
      </c>
      <c r="P115" s="776"/>
      <c r="Q115" s="777"/>
      <c r="R115" s="177"/>
      <c r="S115" s="178"/>
      <c r="T115" s="176" t="s">
        <v>1</v>
      </c>
      <c r="U115" s="775" t="str">
        <f>'番編用リスト（女子）'!$W$33</f>
        <v/>
      </c>
      <c r="V115" s="776"/>
      <c r="W115" s="777"/>
      <c r="X115" s="172"/>
      <c r="Y115" s="172"/>
      <c r="Z115" s="176" t="s">
        <v>1</v>
      </c>
      <c r="AA115" s="775" t="str">
        <f>'番編用リスト（女子）'!$W$33</f>
        <v/>
      </c>
      <c r="AB115" s="776"/>
      <c r="AC115" s="777"/>
      <c r="AD115" s="177"/>
      <c r="AE115" s="178"/>
      <c r="AF115" s="176" t="s">
        <v>1</v>
      </c>
      <c r="AG115" s="775" t="str">
        <f>'番編用リスト（女子）'!$W$33</f>
        <v/>
      </c>
      <c r="AH115" s="776"/>
      <c r="AI115" s="777"/>
      <c r="AJ115" s="172"/>
      <c r="AL115" s="774"/>
      <c r="AM115" s="774"/>
      <c r="AN115" s="774"/>
    </row>
    <row r="116" spans="1:40" ht="32.1" customHeight="1" x14ac:dyDescent="0.15">
      <c r="A116" s="172"/>
      <c r="B116" s="176" t="s">
        <v>28</v>
      </c>
      <c r="C116" s="778" t="str">
        <f>'番編用リスト（女子）'!$X$33</f>
        <v/>
      </c>
      <c r="D116" s="779"/>
      <c r="E116" s="780"/>
      <c r="F116" s="177"/>
      <c r="G116" s="178"/>
      <c r="H116" s="176" t="s">
        <v>28</v>
      </c>
      <c r="I116" s="778" t="str">
        <f>'番編用リスト（女子）'!$X$33</f>
        <v/>
      </c>
      <c r="J116" s="779"/>
      <c r="K116" s="780"/>
      <c r="L116" s="172"/>
      <c r="M116" s="172"/>
      <c r="N116" s="176" t="s">
        <v>28</v>
      </c>
      <c r="O116" s="778" t="str">
        <f>'番編用リスト（女子）'!$X$33</f>
        <v/>
      </c>
      <c r="P116" s="779"/>
      <c r="Q116" s="780"/>
      <c r="R116" s="177"/>
      <c r="S116" s="178"/>
      <c r="T116" s="176" t="s">
        <v>28</v>
      </c>
      <c r="U116" s="778" t="str">
        <f>'番編用リスト（女子）'!$X$33</f>
        <v/>
      </c>
      <c r="V116" s="779"/>
      <c r="W116" s="780"/>
      <c r="X116" s="172"/>
      <c r="Y116" s="172"/>
      <c r="Z116" s="176" t="s">
        <v>28</v>
      </c>
      <c r="AA116" s="778" t="str">
        <f>'番編用リスト（女子）'!$X$33</f>
        <v/>
      </c>
      <c r="AB116" s="779"/>
      <c r="AC116" s="780"/>
      <c r="AD116" s="177"/>
      <c r="AE116" s="178"/>
      <c r="AF116" s="176" t="s">
        <v>28</v>
      </c>
      <c r="AG116" s="778" t="str">
        <f>'番編用リスト（女子）'!$X$33</f>
        <v/>
      </c>
      <c r="AH116" s="779"/>
      <c r="AI116" s="780"/>
      <c r="AJ116" s="172"/>
      <c r="AL116" s="774"/>
      <c r="AM116" s="774"/>
      <c r="AN116" s="774"/>
    </row>
    <row r="117" spans="1:40" ht="32.1" customHeight="1" x14ac:dyDescent="0.15">
      <c r="A117" s="172"/>
      <c r="B117" s="176" t="s">
        <v>29</v>
      </c>
      <c r="C117" s="179">
        <f>'番編用リスト（女子）'!$AE$4</f>
        <v>0</v>
      </c>
      <c r="D117" s="176" t="s">
        <v>3</v>
      </c>
      <c r="E117" s="176" t="str">
        <f>'番編用リスト（女子）'!$Z$33</f>
        <v/>
      </c>
      <c r="F117" s="177"/>
      <c r="G117" s="178"/>
      <c r="H117" s="176" t="s">
        <v>29</v>
      </c>
      <c r="I117" s="179">
        <f>'番編用リスト（女子）'!$AE$4</f>
        <v>0</v>
      </c>
      <c r="J117" s="176" t="s">
        <v>35</v>
      </c>
      <c r="K117" s="176" t="str">
        <f>'番編用リスト（女子）'!$Z$33</f>
        <v/>
      </c>
      <c r="L117" s="172"/>
      <c r="M117" s="172"/>
      <c r="N117" s="176" t="s">
        <v>29</v>
      </c>
      <c r="O117" s="179">
        <f>'番編用リスト（女子）'!$AE$4</f>
        <v>0</v>
      </c>
      <c r="P117" s="176" t="s">
        <v>3</v>
      </c>
      <c r="Q117" s="176" t="str">
        <f>'番編用リスト（女子）'!$Z$33</f>
        <v/>
      </c>
      <c r="R117" s="177"/>
      <c r="S117" s="178"/>
      <c r="T117" s="176" t="s">
        <v>29</v>
      </c>
      <c r="U117" s="179">
        <f>'番編用リスト（女子）'!$AE$4</f>
        <v>0</v>
      </c>
      <c r="V117" s="176" t="s">
        <v>35</v>
      </c>
      <c r="W117" s="176" t="str">
        <f>'番編用リスト（女子）'!$Z$33</f>
        <v/>
      </c>
      <c r="X117" s="172"/>
      <c r="Y117" s="172"/>
      <c r="Z117" s="176" t="s">
        <v>29</v>
      </c>
      <c r="AA117" s="179">
        <f>'番編用リスト（女子）'!$AE$4</f>
        <v>0</v>
      </c>
      <c r="AB117" s="176" t="s">
        <v>3</v>
      </c>
      <c r="AC117" s="176" t="str">
        <f>'番編用リスト（女子）'!$Z$33</f>
        <v/>
      </c>
      <c r="AD117" s="177"/>
      <c r="AE117" s="178"/>
      <c r="AF117" s="176" t="s">
        <v>29</v>
      </c>
      <c r="AG117" s="179">
        <f>'番編用リスト（女子）'!$AE$4</f>
        <v>0</v>
      </c>
      <c r="AH117" s="176" t="s">
        <v>35</v>
      </c>
      <c r="AI117" s="176" t="str">
        <f>'番編用リスト（女子）'!$Z$33</f>
        <v/>
      </c>
      <c r="AJ117" s="172"/>
      <c r="AM117" s="174"/>
    </row>
    <row r="118" spans="1:40" ht="32.1" customHeight="1" x14ac:dyDescent="0.15">
      <c r="A118" s="172"/>
      <c r="B118" s="176" t="s">
        <v>30</v>
      </c>
      <c r="C118" s="768" t="str">
        <f>'番編用リスト（女子）'!$AC$33</f>
        <v/>
      </c>
      <c r="D118" s="769"/>
      <c r="E118" s="770"/>
      <c r="F118" s="177"/>
      <c r="G118" s="178"/>
      <c r="H118" s="176" t="s">
        <v>30</v>
      </c>
      <c r="I118" s="768" t="str">
        <f>'番編用リスト（女子）'!$AE$33</f>
        <v/>
      </c>
      <c r="J118" s="769"/>
      <c r="K118" s="770"/>
      <c r="L118" s="172"/>
      <c r="M118" s="172"/>
      <c r="N118" s="176" t="s">
        <v>30</v>
      </c>
      <c r="O118" s="768" t="str">
        <f>'番編用リスト（女子）'!$AG$33</f>
        <v/>
      </c>
      <c r="P118" s="769"/>
      <c r="Q118" s="770"/>
      <c r="R118" s="177"/>
      <c r="S118" s="178"/>
      <c r="T118" s="176" t="s">
        <v>30</v>
      </c>
      <c r="U118" s="768" t="str">
        <f>'番編用リスト（女子）'!$AI$33</f>
        <v/>
      </c>
      <c r="V118" s="769"/>
      <c r="W118" s="770"/>
      <c r="X118" s="172"/>
      <c r="Y118" s="172"/>
      <c r="Z118" s="176" t="s">
        <v>30</v>
      </c>
      <c r="AA118" s="771" t="str">
        <f>'番編用リスト（女子）'!$AK$33</f>
        <v/>
      </c>
      <c r="AB118" s="772"/>
      <c r="AC118" s="773"/>
      <c r="AD118" s="177"/>
      <c r="AE118" s="178"/>
      <c r="AF118" s="176" t="s">
        <v>30</v>
      </c>
      <c r="AG118" s="771" t="str">
        <f>'番編用リスト（女子）'!$AM$33</f>
        <v/>
      </c>
      <c r="AH118" s="772"/>
      <c r="AI118" s="773"/>
      <c r="AJ118" s="172"/>
      <c r="AL118" s="774"/>
      <c r="AM118" s="774"/>
      <c r="AN118" s="774"/>
    </row>
    <row r="119" spans="1:40" x14ac:dyDescent="0.15">
      <c r="A119" s="172"/>
      <c r="B119" s="180"/>
      <c r="C119" s="181"/>
      <c r="D119" s="181"/>
      <c r="E119" s="181"/>
      <c r="F119" s="182"/>
      <c r="G119" s="183"/>
      <c r="H119" s="180"/>
      <c r="I119" s="181"/>
      <c r="J119" s="181"/>
      <c r="K119" s="181"/>
      <c r="L119" s="181"/>
      <c r="M119" s="172"/>
      <c r="N119" s="180"/>
      <c r="O119" s="181"/>
      <c r="P119" s="181"/>
      <c r="Q119" s="181"/>
      <c r="R119" s="182"/>
      <c r="S119" s="183"/>
      <c r="T119" s="180"/>
      <c r="U119" s="181"/>
      <c r="V119" s="181"/>
      <c r="W119" s="181"/>
      <c r="X119" s="181"/>
      <c r="Y119" s="172"/>
      <c r="Z119" s="180"/>
      <c r="AA119" s="181"/>
      <c r="AB119" s="181"/>
      <c r="AC119" s="181"/>
      <c r="AD119" s="182"/>
      <c r="AE119" s="183"/>
      <c r="AF119" s="180"/>
      <c r="AG119" s="181"/>
      <c r="AH119" s="181"/>
      <c r="AI119" s="181"/>
      <c r="AJ119" s="181"/>
    </row>
    <row r="120" spans="1:40" x14ac:dyDescent="0.15">
      <c r="A120" s="172"/>
      <c r="B120" s="184"/>
      <c r="C120" s="185"/>
      <c r="D120" s="185"/>
      <c r="E120" s="185"/>
      <c r="F120" s="186"/>
      <c r="G120" s="187"/>
      <c r="H120" s="184"/>
      <c r="I120" s="185"/>
      <c r="J120" s="185"/>
      <c r="K120" s="185"/>
      <c r="L120" s="185"/>
      <c r="M120" s="172"/>
      <c r="N120" s="184"/>
      <c r="O120" s="185"/>
      <c r="P120" s="185"/>
      <c r="Q120" s="185"/>
      <c r="R120" s="186"/>
      <c r="S120" s="187"/>
      <c r="T120" s="184"/>
      <c r="U120" s="185"/>
      <c r="V120" s="185"/>
      <c r="W120" s="185"/>
      <c r="X120" s="185"/>
      <c r="Y120" s="172"/>
      <c r="Z120" s="184"/>
      <c r="AA120" s="185"/>
      <c r="AB120" s="185"/>
      <c r="AC120" s="185"/>
      <c r="AD120" s="186"/>
      <c r="AE120" s="187"/>
      <c r="AF120" s="184"/>
      <c r="AG120" s="185"/>
      <c r="AH120" s="185"/>
      <c r="AI120" s="185"/>
      <c r="AJ120" s="185"/>
    </row>
    <row r="121" spans="1:40" ht="32.1" customHeight="1" x14ac:dyDescent="0.15">
      <c r="A121" s="172"/>
      <c r="B121" s="176" t="s">
        <v>27</v>
      </c>
      <c r="C121" s="781" t="str">
        <f>'番編用リスト（女子）'!$AB$34</f>
        <v/>
      </c>
      <c r="D121" s="782"/>
      <c r="E121" s="783"/>
      <c r="F121" s="177"/>
      <c r="G121" s="178"/>
      <c r="H121" s="176" t="s">
        <v>27</v>
      </c>
      <c r="I121" s="781" t="str">
        <f>'番編用リスト（女子）'!$AD$34</f>
        <v/>
      </c>
      <c r="J121" s="782"/>
      <c r="K121" s="783"/>
      <c r="L121" s="172"/>
      <c r="M121" s="172"/>
      <c r="N121" s="176" t="s">
        <v>27</v>
      </c>
      <c r="O121" s="781" t="str">
        <f>'番編用リスト（女子）'!$AF$34</f>
        <v/>
      </c>
      <c r="P121" s="782"/>
      <c r="Q121" s="783"/>
      <c r="R121" s="177"/>
      <c r="S121" s="178"/>
      <c r="T121" s="176" t="s">
        <v>27</v>
      </c>
      <c r="U121" s="781" t="str">
        <f>'番編用リスト（女子）'!$AH$34</f>
        <v/>
      </c>
      <c r="V121" s="782"/>
      <c r="W121" s="783"/>
      <c r="X121" s="172"/>
      <c r="Y121" s="172"/>
      <c r="Z121" s="176" t="s">
        <v>27</v>
      </c>
      <c r="AA121" s="781" t="str">
        <f>'番編用リスト（女子）'!$AJ$34</f>
        <v/>
      </c>
      <c r="AB121" s="782"/>
      <c r="AC121" s="783"/>
      <c r="AD121" s="177"/>
      <c r="AE121" s="178"/>
      <c r="AF121" s="176" t="s">
        <v>27</v>
      </c>
      <c r="AG121" s="781" t="str">
        <f>'番編用リスト（女子）'!$AL$34</f>
        <v/>
      </c>
      <c r="AH121" s="782"/>
      <c r="AI121" s="783"/>
      <c r="AJ121" s="172"/>
      <c r="AL121" s="774"/>
      <c r="AM121" s="774"/>
      <c r="AN121" s="774"/>
    </row>
    <row r="122" spans="1:40" ht="32.1" customHeight="1" x14ac:dyDescent="0.15">
      <c r="A122" s="172"/>
      <c r="B122" s="176" t="s">
        <v>1</v>
      </c>
      <c r="C122" s="775" t="str">
        <f>'番編用リスト（女子）'!$W$34</f>
        <v/>
      </c>
      <c r="D122" s="776"/>
      <c r="E122" s="777"/>
      <c r="F122" s="177"/>
      <c r="G122" s="178"/>
      <c r="H122" s="176" t="s">
        <v>1</v>
      </c>
      <c r="I122" s="775" t="str">
        <f>'番編用リスト（女子）'!$W$34</f>
        <v/>
      </c>
      <c r="J122" s="776"/>
      <c r="K122" s="777"/>
      <c r="L122" s="172"/>
      <c r="M122" s="172"/>
      <c r="N122" s="176" t="s">
        <v>1</v>
      </c>
      <c r="O122" s="775" t="str">
        <f>'番編用リスト（女子）'!$W$34</f>
        <v/>
      </c>
      <c r="P122" s="776"/>
      <c r="Q122" s="777"/>
      <c r="R122" s="177"/>
      <c r="S122" s="178"/>
      <c r="T122" s="176" t="s">
        <v>1</v>
      </c>
      <c r="U122" s="775" t="str">
        <f>'番編用リスト（女子）'!$W$34</f>
        <v/>
      </c>
      <c r="V122" s="776"/>
      <c r="W122" s="777"/>
      <c r="X122" s="172"/>
      <c r="Y122" s="172"/>
      <c r="Z122" s="176" t="s">
        <v>1</v>
      </c>
      <c r="AA122" s="775" t="str">
        <f>'番編用リスト（女子）'!$W$34</f>
        <v/>
      </c>
      <c r="AB122" s="776"/>
      <c r="AC122" s="777"/>
      <c r="AD122" s="177"/>
      <c r="AE122" s="178"/>
      <c r="AF122" s="176" t="s">
        <v>1</v>
      </c>
      <c r="AG122" s="775" t="str">
        <f>'番編用リスト（女子）'!$W$34</f>
        <v/>
      </c>
      <c r="AH122" s="776"/>
      <c r="AI122" s="777"/>
      <c r="AJ122" s="172"/>
      <c r="AL122" s="774"/>
      <c r="AM122" s="774"/>
      <c r="AN122" s="774"/>
    </row>
    <row r="123" spans="1:40" ht="32.1" customHeight="1" x14ac:dyDescent="0.15">
      <c r="A123" s="172"/>
      <c r="B123" s="176" t="s">
        <v>28</v>
      </c>
      <c r="C123" s="778" t="str">
        <f>'番編用リスト（女子）'!$X$34</f>
        <v/>
      </c>
      <c r="D123" s="779"/>
      <c r="E123" s="780"/>
      <c r="F123" s="177"/>
      <c r="G123" s="178"/>
      <c r="H123" s="176" t="s">
        <v>28</v>
      </c>
      <c r="I123" s="778" t="str">
        <f>'番編用リスト（女子）'!$X$34</f>
        <v/>
      </c>
      <c r="J123" s="779"/>
      <c r="K123" s="780"/>
      <c r="L123" s="172"/>
      <c r="M123" s="172"/>
      <c r="N123" s="176" t="s">
        <v>28</v>
      </c>
      <c r="O123" s="778" t="str">
        <f>'番編用リスト（女子）'!$X$34</f>
        <v/>
      </c>
      <c r="P123" s="779"/>
      <c r="Q123" s="780"/>
      <c r="R123" s="177"/>
      <c r="S123" s="178"/>
      <c r="T123" s="176" t="s">
        <v>28</v>
      </c>
      <c r="U123" s="778" t="str">
        <f>'番編用リスト（女子）'!$X$34</f>
        <v/>
      </c>
      <c r="V123" s="779"/>
      <c r="W123" s="780"/>
      <c r="X123" s="172"/>
      <c r="Y123" s="172"/>
      <c r="Z123" s="176" t="s">
        <v>28</v>
      </c>
      <c r="AA123" s="778" t="str">
        <f>'番編用リスト（女子）'!$X$34</f>
        <v/>
      </c>
      <c r="AB123" s="779"/>
      <c r="AC123" s="780"/>
      <c r="AD123" s="177"/>
      <c r="AE123" s="178"/>
      <c r="AF123" s="176" t="s">
        <v>28</v>
      </c>
      <c r="AG123" s="778" t="str">
        <f>'番編用リスト（女子）'!$X$34</f>
        <v/>
      </c>
      <c r="AH123" s="779"/>
      <c r="AI123" s="780"/>
      <c r="AJ123" s="172"/>
      <c r="AL123" s="774"/>
      <c r="AM123" s="774"/>
      <c r="AN123" s="774"/>
    </row>
    <row r="124" spans="1:40" ht="32.1" customHeight="1" x14ac:dyDescent="0.15">
      <c r="A124" s="172"/>
      <c r="B124" s="176" t="s">
        <v>29</v>
      </c>
      <c r="C124" s="179">
        <f>'番編用リスト（女子）'!$AE$4</f>
        <v>0</v>
      </c>
      <c r="D124" s="176" t="s">
        <v>3</v>
      </c>
      <c r="E124" s="176" t="str">
        <f>'番編用リスト（女子）'!$Z$34</f>
        <v/>
      </c>
      <c r="F124" s="177"/>
      <c r="G124" s="178"/>
      <c r="H124" s="176" t="s">
        <v>29</v>
      </c>
      <c r="I124" s="179">
        <f>'番編用リスト（女子）'!$AE$4</f>
        <v>0</v>
      </c>
      <c r="J124" s="176" t="s">
        <v>35</v>
      </c>
      <c r="K124" s="176" t="str">
        <f>'番編用リスト（女子）'!$Z$34</f>
        <v/>
      </c>
      <c r="L124" s="172"/>
      <c r="M124" s="172"/>
      <c r="N124" s="176" t="s">
        <v>29</v>
      </c>
      <c r="O124" s="179">
        <f>'番編用リスト（女子）'!$AE$4</f>
        <v>0</v>
      </c>
      <c r="P124" s="176" t="s">
        <v>3</v>
      </c>
      <c r="Q124" s="176" t="str">
        <f>'番編用リスト（女子）'!$Z$34</f>
        <v/>
      </c>
      <c r="R124" s="177"/>
      <c r="S124" s="178"/>
      <c r="T124" s="176" t="s">
        <v>29</v>
      </c>
      <c r="U124" s="179">
        <f>'番編用リスト（女子）'!$AE$4</f>
        <v>0</v>
      </c>
      <c r="V124" s="176" t="s">
        <v>35</v>
      </c>
      <c r="W124" s="176" t="str">
        <f>'番編用リスト（女子）'!$Z$34</f>
        <v/>
      </c>
      <c r="X124" s="172"/>
      <c r="Y124" s="172"/>
      <c r="Z124" s="176" t="s">
        <v>29</v>
      </c>
      <c r="AA124" s="179">
        <f>'番編用リスト（女子）'!$AE$4</f>
        <v>0</v>
      </c>
      <c r="AB124" s="176" t="s">
        <v>3</v>
      </c>
      <c r="AC124" s="176" t="str">
        <f>'番編用リスト（女子）'!$Z$34</f>
        <v/>
      </c>
      <c r="AD124" s="177"/>
      <c r="AE124" s="178"/>
      <c r="AF124" s="176" t="s">
        <v>29</v>
      </c>
      <c r="AG124" s="179">
        <f>'番編用リスト（女子）'!$AE$4</f>
        <v>0</v>
      </c>
      <c r="AH124" s="176" t="s">
        <v>35</v>
      </c>
      <c r="AI124" s="176" t="str">
        <f>'番編用リスト（女子）'!$Z$34</f>
        <v/>
      </c>
      <c r="AJ124" s="172"/>
      <c r="AM124" s="174"/>
    </row>
    <row r="125" spans="1:40" ht="32.1" customHeight="1" x14ac:dyDescent="0.15">
      <c r="A125" s="172"/>
      <c r="B125" s="176" t="s">
        <v>30</v>
      </c>
      <c r="C125" s="768" t="str">
        <f>'番編用リスト（女子）'!$AC$34</f>
        <v/>
      </c>
      <c r="D125" s="769"/>
      <c r="E125" s="770"/>
      <c r="F125" s="177"/>
      <c r="G125" s="178"/>
      <c r="H125" s="176" t="s">
        <v>30</v>
      </c>
      <c r="I125" s="768" t="str">
        <f>'番編用リスト（女子）'!$AE$34</f>
        <v/>
      </c>
      <c r="J125" s="769"/>
      <c r="K125" s="770"/>
      <c r="L125" s="172"/>
      <c r="M125" s="172"/>
      <c r="N125" s="176" t="s">
        <v>30</v>
      </c>
      <c r="O125" s="768" t="str">
        <f>'番編用リスト（女子）'!$AG$34</f>
        <v/>
      </c>
      <c r="P125" s="769"/>
      <c r="Q125" s="770"/>
      <c r="R125" s="177"/>
      <c r="S125" s="178"/>
      <c r="T125" s="176" t="s">
        <v>30</v>
      </c>
      <c r="U125" s="768" t="str">
        <f>'番編用リスト（女子）'!$AI$34</f>
        <v/>
      </c>
      <c r="V125" s="769"/>
      <c r="W125" s="770"/>
      <c r="X125" s="172"/>
      <c r="Y125" s="172"/>
      <c r="Z125" s="176" t="s">
        <v>30</v>
      </c>
      <c r="AA125" s="771" t="str">
        <f>'番編用リスト（女子）'!$AK$34</f>
        <v/>
      </c>
      <c r="AB125" s="772"/>
      <c r="AC125" s="773"/>
      <c r="AD125" s="177"/>
      <c r="AE125" s="178"/>
      <c r="AF125" s="176" t="s">
        <v>30</v>
      </c>
      <c r="AG125" s="771" t="str">
        <f>'番編用リスト（女子）'!$AM$34</f>
        <v/>
      </c>
      <c r="AH125" s="772"/>
      <c r="AI125" s="773"/>
      <c r="AJ125" s="172"/>
      <c r="AL125" s="774"/>
      <c r="AM125" s="774"/>
      <c r="AN125" s="774"/>
    </row>
    <row r="126" spans="1:40" x14ac:dyDescent="0.15">
      <c r="A126" s="172"/>
      <c r="B126" s="180"/>
      <c r="C126" s="181"/>
      <c r="D126" s="181"/>
      <c r="E126" s="181"/>
      <c r="F126" s="182"/>
      <c r="G126" s="183"/>
      <c r="H126" s="180"/>
      <c r="I126" s="181"/>
      <c r="J126" s="181"/>
      <c r="K126" s="181"/>
      <c r="L126" s="181"/>
      <c r="M126" s="172"/>
      <c r="N126" s="180"/>
      <c r="O126" s="181"/>
      <c r="P126" s="181"/>
      <c r="Q126" s="181"/>
      <c r="R126" s="182"/>
      <c r="S126" s="183"/>
      <c r="T126" s="180"/>
      <c r="U126" s="181"/>
      <c r="V126" s="181"/>
      <c r="W126" s="181"/>
      <c r="X126" s="181"/>
      <c r="Y126" s="172"/>
      <c r="Z126" s="180"/>
      <c r="AA126" s="181"/>
      <c r="AB126" s="181"/>
      <c r="AC126" s="181"/>
      <c r="AD126" s="182"/>
      <c r="AE126" s="183"/>
      <c r="AF126" s="180"/>
      <c r="AG126" s="181"/>
      <c r="AH126" s="181"/>
      <c r="AI126" s="181"/>
      <c r="AJ126" s="181"/>
    </row>
    <row r="127" spans="1:40" x14ac:dyDescent="0.15">
      <c r="A127" s="172"/>
      <c r="B127" s="184"/>
      <c r="C127" s="185"/>
      <c r="D127" s="185"/>
      <c r="E127" s="185"/>
      <c r="F127" s="186"/>
      <c r="G127" s="187"/>
      <c r="H127" s="184"/>
      <c r="I127" s="185"/>
      <c r="J127" s="185"/>
      <c r="K127" s="185"/>
      <c r="L127" s="185"/>
      <c r="M127" s="172"/>
      <c r="N127" s="184"/>
      <c r="O127" s="185"/>
      <c r="P127" s="185"/>
      <c r="Q127" s="185"/>
      <c r="R127" s="186"/>
      <c r="S127" s="187"/>
      <c r="T127" s="184"/>
      <c r="U127" s="185"/>
      <c r="V127" s="185"/>
      <c r="W127" s="185"/>
      <c r="X127" s="185"/>
      <c r="Y127" s="172"/>
      <c r="Z127" s="184"/>
      <c r="AA127" s="185"/>
      <c r="AB127" s="185"/>
      <c r="AC127" s="185"/>
      <c r="AD127" s="186"/>
      <c r="AE127" s="187"/>
      <c r="AF127" s="184"/>
      <c r="AG127" s="185"/>
      <c r="AH127" s="185"/>
      <c r="AI127" s="185"/>
      <c r="AJ127" s="185"/>
    </row>
    <row r="128" spans="1:40" ht="32.1" customHeight="1" x14ac:dyDescent="0.15">
      <c r="A128" s="172"/>
      <c r="B128" s="176" t="s">
        <v>27</v>
      </c>
      <c r="C128" s="781" t="str">
        <f>'番編用リスト（女子）'!$AB$35</f>
        <v/>
      </c>
      <c r="D128" s="782"/>
      <c r="E128" s="783"/>
      <c r="F128" s="177"/>
      <c r="G128" s="178"/>
      <c r="H128" s="176" t="s">
        <v>27</v>
      </c>
      <c r="I128" s="781" t="str">
        <f>'番編用リスト（女子）'!$AD$35</f>
        <v/>
      </c>
      <c r="J128" s="782"/>
      <c r="K128" s="783"/>
      <c r="L128" s="172"/>
      <c r="M128" s="172"/>
      <c r="N128" s="176" t="s">
        <v>27</v>
      </c>
      <c r="O128" s="781" t="str">
        <f>'番編用リスト（女子）'!$AF$35</f>
        <v/>
      </c>
      <c r="P128" s="782"/>
      <c r="Q128" s="783"/>
      <c r="R128" s="177"/>
      <c r="S128" s="178"/>
      <c r="T128" s="176" t="s">
        <v>27</v>
      </c>
      <c r="U128" s="781" t="str">
        <f>'番編用リスト（女子）'!$AH$35</f>
        <v/>
      </c>
      <c r="V128" s="782"/>
      <c r="W128" s="783"/>
      <c r="X128" s="172"/>
      <c r="Y128" s="172"/>
      <c r="Z128" s="176" t="s">
        <v>27</v>
      </c>
      <c r="AA128" s="781" t="str">
        <f>'番編用リスト（女子）'!$AJ$35</f>
        <v/>
      </c>
      <c r="AB128" s="782"/>
      <c r="AC128" s="783"/>
      <c r="AD128" s="177"/>
      <c r="AE128" s="178"/>
      <c r="AF128" s="176" t="s">
        <v>27</v>
      </c>
      <c r="AG128" s="781" t="str">
        <f>'番編用リスト（女子）'!$AL$35</f>
        <v/>
      </c>
      <c r="AH128" s="782"/>
      <c r="AI128" s="783"/>
      <c r="AJ128" s="172"/>
      <c r="AL128" s="774"/>
      <c r="AM128" s="774"/>
      <c r="AN128" s="774"/>
    </row>
    <row r="129" spans="1:40" ht="32.1" customHeight="1" x14ac:dyDescent="0.15">
      <c r="A129" s="172"/>
      <c r="B129" s="176" t="s">
        <v>1</v>
      </c>
      <c r="C129" s="775" t="str">
        <f>'番編用リスト（女子）'!$W$35</f>
        <v/>
      </c>
      <c r="D129" s="776"/>
      <c r="E129" s="777"/>
      <c r="F129" s="177"/>
      <c r="G129" s="178"/>
      <c r="H129" s="176" t="s">
        <v>1</v>
      </c>
      <c r="I129" s="775" t="str">
        <f>'番編用リスト（女子）'!$W$35</f>
        <v/>
      </c>
      <c r="J129" s="776"/>
      <c r="K129" s="777"/>
      <c r="L129" s="172"/>
      <c r="M129" s="172"/>
      <c r="N129" s="176" t="s">
        <v>1</v>
      </c>
      <c r="O129" s="775" t="str">
        <f>'番編用リスト（女子）'!$W$35</f>
        <v/>
      </c>
      <c r="P129" s="776"/>
      <c r="Q129" s="777"/>
      <c r="R129" s="177"/>
      <c r="S129" s="178"/>
      <c r="T129" s="176" t="s">
        <v>1</v>
      </c>
      <c r="U129" s="775" t="str">
        <f>'番編用リスト（女子）'!$W$35</f>
        <v/>
      </c>
      <c r="V129" s="776"/>
      <c r="W129" s="777"/>
      <c r="X129" s="172"/>
      <c r="Y129" s="172"/>
      <c r="Z129" s="176" t="s">
        <v>1</v>
      </c>
      <c r="AA129" s="775" t="str">
        <f>'番編用リスト（女子）'!$W$35</f>
        <v/>
      </c>
      <c r="AB129" s="776"/>
      <c r="AC129" s="777"/>
      <c r="AD129" s="177"/>
      <c r="AE129" s="178"/>
      <c r="AF129" s="176" t="s">
        <v>1</v>
      </c>
      <c r="AG129" s="775" t="str">
        <f>'番編用リスト（女子）'!$W$35</f>
        <v/>
      </c>
      <c r="AH129" s="776"/>
      <c r="AI129" s="777"/>
      <c r="AJ129" s="172"/>
      <c r="AL129" s="774"/>
      <c r="AM129" s="774"/>
      <c r="AN129" s="774"/>
    </row>
    <row r="130" spans="1:40" ht="32.1" customHeight="1" x14ac:dyDescent="0.15">
      <c r="A130" s="172"/>
      <c r="B130" s="176" t="s">
        <v>28</v>
      </c>
      <c r="C130" s="778" t="str">
        <f>'番編用リスト（女子）'!$X$35</f>
        <v/>
      </c>
      <c r="D130" s="779"/>
      <c r="E130" s="780"/>
      <c r="F130" s="177"/>
      <c r="G130" s="178"/>
      <c r="H130" s="176" t="s">
        <v>28</v>
      </c>
      <c r="I130" s="778" t="str">
        <f>'番編用リスト（女子）'!$X$35</f>
        <v/>
      </c>
      <c r="J130" s="779"/>
      <c r="K130" s="780"/>
      <c r="L130" s="172"/>
      <c r="M130" s="172"/>
      <c r="N130" s="176" t="s">
        <v>28</v>
      </c>
      <c r="O130" s="778" t="str">
        <f>'番編用リスト（女子）'!$X$35</f>
        <v/>
      </c>
      <c r="P130" s="779"/>
      <c r="Q130" s="780"/>
      <c r="R130" s="177"/>
      <c r="S130" s="178"/>
      <c r="T130" s="176" t="s">
        <v>28</v>
      </c>
      <c r="U130" s="778" t="str">
        <f>'番編用リスト（女子）'!$X$35</f>
        <v/>
      </c>
      <c r="V130" s="779"/>
      <c r="W130" s="780"/>
      <c r="X130" s="172"/>
      <c r="Y130" s="172"/>
      <c r="Z130" s="176" t="s">
        <v>28</v>
      </c>
      <c r="AA130" s="778" t="str">
        <f>'番編用リスト（女子）'!$X$35</f>
        <v/>
      </c>
      <c r="AB130" s="779"/>
      <c r="AC130" s="780"/>
      <c r="AD130" s="177"/>
      <c r="AE130" s="178"/>
      <c r="AF130" s="176" t="s">
        <v>28</v>
      </c>
      <c r="AG130" s="778" t="str">
        <f>'番編用リスト（女子）'!$X$35</f>
        <v/>
      </c>
      <c r="AH130" s="779"/>
      <c r="AI130" s="780"/>
      <c r="AJ130" s="172"/>
      <c r="AL130" s="774"/>
      <c r="AM130" s="774"/>
      <c r="AN130" s="774"/>
    </row>
    <row r="131" spans="1:40" ht="32.1" customHeight="1" x14ac:dyDescent="0.15">
      <c r="A131" s="172"/>
      <c r="B131" s="176" t="s">
        <v>29</v>
      </c>
      <c r="C131" s="179">
        <f>'番編用リスト（女子）'!$AE$4</f>
        <v>0</v>
      </c>
      <c r="D131" s="176" t="s">
        <v>3</v>
      </c>
      <c r="E131" s="176" t="str">
        <f>'番編用リスト（女子）'!$Z$35</f>
        <v/>
      </c>
      <c r="F131" s="177"/>
      <c r="G131" s="178"/>
      <c r="H131" s="176" t="s">
        <v>29</v>
      </c>
      <c r="I131" s="179">
        <f>'番編用リスト（女子）'!$AE$4</f>
        <v>0</v>
      </c>
      <c r="J131" s="176" t="s">
        <v>35</v>
      </c>
      <c r="K131" s="176" t="str">
        <f>'番編用リスト（女子）'!$Z$35</f>
        <v/>
      </c>
      <c r="L131" s="172"/>
      <c r="M131" s="172"/>
      <c r="N131" s="176" t="s">
        <v>29</v>
      </c>
      <c r="O131" s="179">
        <f>'番編用リスト（女子）'!$AE$4</f>
        <v>0</v>
      </c>
      <c r="P131" s="176" t="s">
        <v>3</v>
      </c>
      <c r="Q131" s="176" t="str">
        <f>'番編用リスト（女子）'!$Z$35</f>
        <v/>
      </c>
      <c r="R131" s="177"/>
      <c r="S131" s="178"/>
      <c r="T131" s="176" t="s">
        <v>29</v>
      </c>
      <c r="U131" s="179">
        <f>'番編用リスト（女子）'!$AE$4</f>
        <v>0</v>
      </c>
      <c r="V131" s="176" t="s">
        <v>35</v>
      </c>
      <c r="W131" s="176" t="str">
        <f>'番編用リスト（女子）'!$Z$35</f>
        <v/>
      </c>
      <c r="X131" s="172"/>
      <c r="Y131" s="172"/>
      <c r="Z131" s="176" t="s">
        <v>29</v>
      </c>
      <c r="AA131" s="179">
        <f>'番編用リスト（女子）'!$AE$4</f>
        <v>0</v>
      </c>
      <c r="AB131" s="176" t="s">
        <v>3</v>
      </c>
      <c r="AC131" s="176" t="str">
        <f>'番編用リスト（女子）'!$Z$35</f>
        <v/>
      </c>
      <c r="AD131" s="177"/>
      <c r="AE131" s="178"/>
      <c r="AF131" s="176" t="s">
        <v>29</v>
      </c>
      <c r="AG131" s="179">
        <f>'番編用リスト（女子）'!$AE$4</f>
        <v>0</v>
      </c>
      <c r="AH131" s="176" t="s">
        <v>35</v>
      </c>
      <c r="AI131" s="176" t="str">
        <f>'番編用リスト（女子）'!$Z$35</f>
        <v/>
      </c>
      <c r="AJ131" s="172"/>
      <c r="AM131" s="174"/>
    </row>
    <row r="132" spans="1:40" ht="32.1" customHeight="1" x14ac:dyDescent="0.15">
      <c r="A132" s="172"/>
      <c r="B132" s="176" t="s">
        <v>30</v>
      </c>
      <c r="C132" s="768" t="str">
        <f>'番編用リスト（女子）'!$AC$35</f>
        <v/>
      </c>
      <c r="D132" s="769"/>
      <c r="E132" s="770"/>
      <c r="F132" s="177"/>
      <c r="G132" s="178"/>
      <c r="H132" s="176" t="s">
        <v>30</v>
      </c>
      <c r="I132" s="768" t="str">
        <f>'番編用リスト（女子）'!$AE$35</f>
        <v/>
      </c>
      <c r="J132" s="769"/>
      <c r="K132" s="770"/>
      <c r="L132" s="172"/>
      <c r="M132" s="172"/>
      <c r="N132" s="176" t="s">
        <v>30</v>
      </c>
      <c r="O132" s="768" t="str">
        <f>'番編用リスト（女子）'!$AG$35</f>
        <v/>
      </c>
      <c r="P132" s="769"/>
      <c r="Q132" s="770"/>
      <c r="R132" s="177"/>
      <c r="S132" s="178"/>
      <c r="T132" s="176" t="s">
        <v>30</v>
      </c>
      <c r="U132" s="768" t="str">
        <f>'番編用リスト（女子）'!$AI$35</f>
        <v/>
      </c>
      <c r="V132" s="769"/>
      <c r="W132" s="770"/>
      <c r="X132" s="172"/>
      <c r="Y132" s="172"/>
      <c r="Z132" s="176" t="s">
        <v>30</v>
      </c>
      <c r="AA132" s="771" t="str">
        <f>'番編用リスト（女子）'!$AK$35</f>
        <v/>
      </c>
      <c r="AB132" s="772"/>
      <c r="AC132" s="773"/>
      <c r="AD132" s="177"/>
      <c r="AE132" s="178"/>
      <c r="AF132" s="176" t="s">
        <v>30</v>
      </c>
      <c r="AG132" s="771" t="str">
        <f>'番編用リスト（女子）'!$AM$35</f>
        <v/>
      </c>
      <c r="AH132" s="772"/>
      <c r="AI132" s="773"/>
      <c r="AJ132" s="172"/>
      <c r="AL132" s="774"/>
      <c r="AM132" s="774"/>
      <c r="AN132" s="774"/>
    </row>
    <row r="133" spans="1:40" x14ac:dyDescent="0.15">
      <c r="A133" s="172"/>
      <c r="B133" s="180"/>
      <c r="C133" s="181"/>
      <c r="D133" s="181"/>
      <c r="E133" s="181"/>
      <c r="F133" s="182"/>
      <c r="G133" s="183"/>
      <c r="H133" s="180"/>
      <c r="I133" s="181"/>
      <c r="J133" s="181"/>
      <c r="K133" s="181"/>
      <c r="L133" s="181"/>
      <c r="M133" s="172"/>
      <c r="N133" s="180"/>
      <c r="O133" s="181"/>
      <c r="P133" s="181"/>
      <c r="Q133" s="181"/>
      <c r="R133" s="182"/>
      <c r="S133" s="183"/>
      <c r="T133" s="180"/>
      <c r="U133" s="181"/>
      <c r="V133" s="181"/>
      <c r="W133" s="181"/>
      <c r="X133" s="181"/>
      <c r="Y133" s="172"/>
      <c r="Z133" s="180"/>
      <c r="AA133" s="181"/>
      <c r="AB133" s="181"/>
      <c r="AC133" s="181"/>
      <c r="AD133" s="182"/>
      <c r="AE133" s="183"/>
      <c r="AF133" s="180"/>
      <c r="AG133" s="181"/>
      <c r="AH133" s="181"/>
      <c r="AI133" s="181"/>
      <c r="AJ133" s="181"/>
    </row>
    <row r="134" spans="1:40" x14ac:dyDescent="0.15">
      <c r="A134" s="172"/>
      <c r="B134" s="184"/>
      <c r="C134" s="185"/>
      <c r="D134" s="185"/>
      <c r="E134" s="185"/>
      <c r="F134" s="186"/>
      <c r="G134" s="187"/>
      <c r="H134" s="184"/>
      <c r="I134" s="185"/>
      <c r="J134" s="185"/>
      <c r="K134" s="185"/>
      <c r="L134" s="185"/>
      <c r="M134" s="172"/>
      <c r="N134" s="184"/>
      <c r="O134" s="185"/>
      <c r="P134" s="185"/>
      <c r="Q134" s="185"/>
      <c r="R134" s="186"/>
      <c r="S134" s="187"/>
      <c r="T134" s="184"/>
      <c r="U134" s="185"/>
      <c r="V134" s="185"/>
      <c r="W134" s="185"/>
      <c r="X134" s="185"/>
      <c r="Y134" s="172"/>
      <c r="Z134" s="184"/>
      <c r="AA134" s="185"/>
      <c r="AB134" s="185"/>
      <c r="AC134" s="185"/>
      <c r="AD134" s="186"/>
      <c r="AE134" s="187"/>
      <c r="AF134" s="184"/>
      <c r="AG134" s="185"/>
      <c r="AH134" s="185"/>
      <c r="AI134" s="185"/>
      <c r="AJ134" s="185"/>
    </row>
    <row r="135" spans="1:40" ht="32.1" customHeight="1" x14ac:dyDescent="0.15">
      <c r="A135" s="172"/>
      <c r="B135" s="176" t="s">
        <v>27</v>
      </c>
      <c r="C135" s="781" t="str">
        <f>'番編用リスト（女子）'!$AB$36</f>
        <v/>
      </c>
      <c r="D135" s="782"/>
      <c r="E135" s="783"/>
      <c r="F135" s="177"/>
      <c r="G135" s="178"/>
      <c r="H135" s="176" t="s">
        <v>27</v>
      </c>
      <c r="I135" s="781" t="str">
        <f>'番編用リスト（女子）'!$AD$36</f>
        <v/>
      </c>
      <c r="J135" s="782"/>
      <c r="K135" s="783"/>
      <c r="L135" s="172"/>
      <c r="M135" s="172"/>
      <c r="N135" s="176" t="s">
        <v>27</v>
      </c>
      <c r="O135" s="781" t="str">
        <f>'番編用リスト（女子）'!$AF$36</f>
        <v/>
      </c>
      <c r="P135" s="782"/>
      <c r="Q135" s="783"/>
      <c r="R135" s="177"/>
      <c r="S135" s="178"/>
      <c r="T135" s="176" t="s">
        <v>27</v>
      </c>
      <c r="U135" s="781" t="str">
        <f>'番編用リスト（女子）'!$AH$36</f>
        <v/>
      </c>
      <c r="V135" s="782"/>
      <c r="W135" s="783"/>
      <c r="X135" s="172"/>
      <c r="Y135" s="172"/>
      <c r="Z135" s="176" t="s">
        <v>27</v>
      </c>
      <c r="AA135" s="781" t="str">
        <f>'番編用リスト（女子）'!$AJ$36</f>
        <v/>
      </c>
      <c r="AB135" s="782"/>
      <c r="AC135" s="783"/>
      <c r="AD135" s="177"/>
      <c r="AE135" s="178"/>
      <c r="AF135" s="176" t="s">
        <v>27</v>
      </c>
      <c r="AG135" s="781" t="str">
        <f>'番編用リスト（女子）'!$AL$36</f>
        <v/>
      </c>
      <c r="AH135" s="782"/>
      <c r="AI135" s="783"/>
      <c r="AJ135" s="172"/>
      <c r="AL135" s="774"/>
      <c r="AM135" s="774"/>
      <c r="AN135" s="774"/>
    </row>
    <row r="136" spans="1:40" ht="32.1" customHeight="1" x14ac:dyDescent="0.15">
      <c r="A136" s="172"/>
      <c r="B136" s="176" t="s">
        <v>1</v>
      </c>
      <c r="C136" s="775" t="str">
        <f>'番編用リスト（女子）'!$W$36</f>
        <v/>
      </c>
      <c r="D136" s="776"/>
      <c r="E136" s="777"/>
      <c r="F136" s="177"/>
      <c r="G136" s="178"/>
      <c r="H136" s="176" t="s">
        <v>1</v>
      </c>
      <c r="I136" s="775" t="str">
        <f>'番編用リスト（女子）'!$W$36</f>
        <v/>
      </c>
      <c r="J136" s="776"/>
      <c r="K136" s="777"/>
      <c r="L136" s="172"/>
      <c r="M136" s="172"/>
      <c r="N136" s="176" t="s">
        <v>1</v>
      </c>
      <c r="O136" s="775" t="str">
        <f>'番編用リスト（女子）'!$W$36</f>
        <v/>
      </c>
      <c r="P136" s="776"/>
      <c r="Q136" s="777"/>
      <c r="R136" s="177"/>
      <c r="S136" s="178"/>
      <c r="T136" s="176" t="s">
        <v>1</v>
      </c>
      <c r="U136" s="775" t="str">
        <f>'番編用リスト（女子）'!$W$36</f>
        <v/>
      </c>
      <c r="V136" s="776"/>
      <c r="W136" s="777"/>
      <c r="X136" s="172"/>
      <c r="Y136" s="172"/>
      <c r="Z136" s="176" t="s">
        <v>1</v>
      </c>
      <c r="AA136" s="775" t="str">
        <f>'番編用リスト（女子）'!$W$36</f>
        <v/>
      </c>
      <c r="AB136" s="776"/>
      <c r="AC136" s="777"/>
      <c r="AD136" s="177"/>
      <c r="AE136" s="178"/>
      <c r="AF136" s="176" t="s">
        <v>1</v>
      </c>
      <c r="AG136" s="775" t="str">
        <f>'番編用リスト（女子）'!$W$36</f>
        <v/>
      </c>
      <c r="AH136" s="776"/>
      <c r="AI136" s="777"/>
      <c r="AJ136" s="172"/>
      <c r="AL136" s="774"/>
      <c r="AM136" s="774"/>
      <c r="AN136" s="774"/>
    </row>
    <row r="137" spans="1:40" ht="32.1" customHeight="1" x14ac:dyDescent="0.15">
      <c r="A137" s="172"/>
      <c r="B137" s="176" t="s">
        <v>28</v>
      </c>
      <c r="C137" s="778" t="str">
        <f>'番編用リスト（女子）'!$X$36</f>
        <v/>
      </c>
      <c r="D137" s="779"/>
      <c r="E137" s="780"/>
      <c r="F137" s="177"/>
      <c r="G137" s="178"/>
      <c r="H137" s="176" t="s">
        <v>28</v>
      </c>
      <c r="I137" s="778" t="str">
        <f>'番編用リスト（女子）'!$X$36</f>
        <v/>
      </c>
      <c r="J137" s="779"/>
      <c r="K137" s="780"/>
      <c r="L137" s="172"/>
      <c r="M137" s="172"/>
      <c r="N137" s="176" t="s">
        <v>28</v>
      </c>
      <c r="O137" s="778" t="str">
        <f>'番編用リスト（女子）'!$X$36</f>
        <v/>
      </c>
      <c r="P137" s="779"/>
      <c r="Q137" s="780"/>
      <c r="R137" s="177"/>
      <c r="S137" s="178"/>
      <c r="T137" s="176" t="s">
        <v>28</v>
      </c>
      <c r="U137" s="778" t="str">
        <f>'番編用リスト（女子）'!$X$36</f>
        <v/>
      </c>
      <c r="V137" s="779"/>
      <c r="W137" s="780"/>
      <c r="X137" s="172"/>
      <c r="Y137" s="172"/>
      <c r="Z137" s="176" t="s">
        <v>28</v>
      </c>
      <c r="AA137" s="778" t="str">
        <f>'番編用リスト（女子）'!$X$36</f>
        <v/>
      </c>
      <c r="AB137" s="779"/>
      <c r="AC137" s="780"/>
      <c r="AD137" s="177"/>
      <c r="AE137" s="178"/>
      <c r="AF137" s="176" t="s">
        <v>28</v>
      </c>
      <c r="AG137" s="778" t="str">
        <f>'番編用リスト（女子）'!$X$36</f>
        <v/>
      </c>
      <c r="AH137" s="779"/>
      <c r="AI137" s="780"/>
      <c r="AJ137" s="172"/>
      <c r="AL137" s="774"/>
      <c r="AM137" s="774"/>
      <c r="AN137" s="774"/>
    </row>
    <row r="138" spans="1:40" ht="32.1" customHeight="1" x14ac:dyDescent="0.15">
      <c r="A138" s="172"/>
      <c r="B138" s="176" t="s">
        <v>29</v>
      </c>
      <c r="C138" s="179">
        <f>'番編用リスト（女子）'!$AE$4</f>
        <v>0</v>
      </c>
      <c r="D138" s="176" t="s">
        <v>3</v>
      </c>
      <c r="E138" s="176" t="str">
        <f>'番編用リスト（女子）'!$Z$36</f>
        <v/>
      </c>
      <c r="F138" s="177"/>
      <c r="G138" s="178"/>
      <c r="H138" s="176" t="s">
        <v>29</v>
      </c>
      <c r="I138" s="179">
        <f>'番編用リスト（女子）'!$AE$4</f>
        <v>0</v>
      </c>
      <c r="J138" s="176" t="s">
        <v>35</v>
      </c>
      <c r="K138" s="176" t="str">
        <f>'番編用リスト（女子）'!$Z$36</f>
        <v/>
      </c>
      <c r="L138" s="172"/>
      <c r="M138" s="172"/>
      <c r="N138" s="176" t="s">
        <v>29</v>
      </c>
      <c r="O138" s="179">
        <f>'番編用リスト（女子）'!$AE$4</f>
        <v>0</v>
      </c>
      <c r="P138" s="176" t="s">
        <v>3</v>
      </c>
      <c r="Q138" s="176" t="str">
        <f>'番編用リスト（女子）'!$Z$36</f>
        <v/>
      </c>
      <c r="R138" s="177"/>
      <c r="S138" s="178"/>
      <c r="T138" s="176" t="s">
        <v>29</v>
      </c>
      <c r="U138" s="179">
        <f>'番編用リスト（女子）'!$AE$4</f>
        <v>0</v>
      </c>
      <c r="V138" s="176" t="s">
        <v>35</v>
      </c>
      <c r="W138" s="176" t="str">
        <f>'番編用リスト（女子）'!$Z$36</f>
        <v/>
      </c>
      <c r="X138" s="172"/>
      <c r="Y138" s="172"/>
      <c r="Z138" s="176" t="s">
        <v>29</v>
      </c>
      <c r="AA138" s="179">
        <f>'番編用リスト（女子）'!$AE$4</f>
        <v>0</v>
      </c>
      <c r="AB138" s="176" t="s">
        <v>3</v>
      </c>
      <c r="AC138" s="176" t="str">
        <f>'番編用リスト（女子）'!$Z$36</f>
        <v/>
      </c>
      <c r="AD138" s="177"/>
      <c r="AE138" s="178"/>
      <c r="AF138" s="176" t="s">
        <v>29</v>
      </c>
      <c r="AG138" s="179">
        <f>'番編用リスト（女子）'!$AE$4</f>
        <v>0</v>
      </c>
      <c r="AH138" s="176" t="s">
        <v>35</v>
      </c>
      <c r="AI138" s="176" t="str">
        <f>'番編用リスト（女子）'!$Z$36</f>
        <v/>
      </c>
      <c r="AJ138" s="172"/>
      <c r="AM138" s="174"/>
    </row>
    <row r="139" spans="1:40" ht="32.1" customHeight="1" x14ac:dyDescent="0.15">
      <c r="A139" s="172"/>
      <c r="B139" s="176" t="s">
        <v>30</v>
      </c>
      <c r="C139" s="768" t="str">
        <f>'番編用リスト（女子）'!$AC$36</f>
        <v/>
      </c>
      <c r="D139" s="769"/>
      <c r="E139" s="770"/>
      <c r="F139" s="177"/>
      <c r="G139" s="178"/>
      <c r="H139" s="176" t="s">
        <v>30</v>
      </c>
      <c r="I139" s="768" t="str">
        <f>'番編用リスト（女子）'!$AE$36</f>
        <v/>
      </c>
      <c r="J139" s="769"/>
      <c r="K139" s="770"/>
      <c r="L139" s="172"/>
      <c r="M139" s="172"/>
      <c r="N139" s="176" t="s">
        <v>30</v>
      </c>
      <c r="O139" s="768" t="str">
        <f>'番編用リスト（女子）'!$AG$36</f>
        <v/>
      </c>
      <c r="P139" s="769"/>
      <c r="Q139" s="770"/>
      <c r="R139" s="177"/>
      <c r="S139" s="178"/>
      <c r="T139" s="176" t="s">
        <v>30</v>
      </c>
      <c r="U139" s="768" t="str">
        <f>'番編用リスト（女子）'!$AI$36</f>
        <v/>
      </c>
      <c r="V139" s="769"/>
      <c r="W139" s="770"/>
      <c r="X139" s="172"/>
      <c r="Y139" s="172"/>
      <c r="Z139" s="176" t="s">
        <v>30</v>
      </c>
      <c r="AA139" s="771" t="str">
        <f>'番編用リスト（女子）'!$AK$36</f>
        <v/>
      </c>
      <c r="AB139" s="772"/>
      <c r="AC139" s="773"/>
      <c r="AD139" s="177"/>
      <c r="AE139" s="178"/>
      <c r="AF139" s="176" t="s">
        <v>30</v>
      </c>
      <c r="AG139" s="771" t="str">
        <f>'番編用リスト（女子）'!$AM$36</f>
        <v/>
      </c>
      <c r="AH139" s="772"/>
      <c r="AI139" s="773"/>
      <c r="AJ139" s="172"/>
      <c r="AL139" s="774"/>
      <c r="AM139" s="774"/>
      <c r="AN139" s="774"/>
    </row>
    <row r="140" spans="1:40" ht="18.75" customHeight="1" x14ac:dyDescent="0.15">
      <c r="A140" s="172"/>
      <c r="B140" s="173"/>
      <c r="C140" s="172"/>
      <c r="D140" s="172"/>
      <c r="E140" s="172"/>
      <c r="F140" s="172"/>
      <c r="G140" s="183"/>
      <c r="H140" s="173"/>
      <c r="I140" s="172"/>
      <c r="J140" s="172"/>
      <c r="K140" s="172"/>
      <c r="L140" s="172"/>
      <c r="M140" s="172"/>
      <c r="N140" s="173"/>
      <c r="O140" s="172"/>
      <c r="P140" s="172"/>
      <c r="Q140" s="172"/>
      <c r="R140" s="172"/>
      <c r="S140" s="183"/>
      <c r="T140" s="173"/>
      <c r="U140" s="172"/>
      <c r="V140" s="172"/>
      <c r="W140" s="172"/>
      <c r="X140" s="172"/>
      <c r="Y140" s="172"/>
      <c r="Z140" s="173"/>
      <c r="AA140" s="172"/>
      <c r="AB140" s="172"/>
      <c r="AC140" s="172"/>
      <c r="AD140" s="172"/>
      <c r="AE140" s="183"/>
      <c r="AF140" s="173"/>
      <c r="AG140" s="172"/>
      <c r="AH140" s="172"/>
      <c r="AI140" s="172"/>
      <c r="AJ140" s="172"/>
      <c r="AL140" s="774"/>
      <c r="AM140" s="774"/>
      <c r="AN140" s="774"/>
    </row>
    <row r="141" spans="1:40" ht="18.75" customHeight="1" x14ac:dyDescent="0.15">
      <c r="A141" s="172"/>
      <c r="B141" s="173"/>
      <c r="C141" s="172"/>
      <c r="D141" s="172"/>
      <c r="E141" s="172"/>
      <c r="F141" s="172"/>
      <c r="G141" s="172"/>
      <c r="H141" s="173"/>
      <c r="I141" s="172"/>
      <c r="J141" s="172"/>
      <c r="K141" s="172"/>
      <c r="L141" s="172"/>
      <c r="M141" s="172"/>
      <c r="N141" s="173"/>
      <c r="O141" s="172"/>
      <c r="P141" s="172"/>
      <c r="Q141" s="172"/>
      <c r="R141" s="172"/>
      <c r="S141" s="172"/>
      <c r="T141" s="173"/>
      <c r="U141" s="172"/>
      <c r="V141" s="172"/>
      <c r="W141" s="172"/>
      <c r="X141" s="172"/>
      <c r="Y141" s="172"/>
      <c r="Z141" s="173"/>
      <c r="AA141" s="172"/>
      <c r="AB141" s="172"/>
      <c r="AC141" s="172"/>
      <c r="AD141" s="172"/>
      <c r="AE141" s="172"/>
      <c r="AF141" s="173"/>
      <c r="AG141" s="172"/>
      <c r="AH141" s="172"/>
      <c r="AI141" s="172"/>
      <c r="AJ141" s="172"/>
    </row>
    <row r="142" spans="1:40" ht="32.1" customHeight="1" x14ac:dyDescent="0.15">
      <c r="A142" s="172"/>
      <c r="B142" s="176" t="s">
        <v>27</v>
      </c>
      <c r="C142" s="781" t="str">
        <f>'番編用リスト（女子）'!$AB$37</f>
        <v/>
      </c>
      <c r="D142" s="782"/>
      <c r="E142" s="783"/>
      <c r="F142" s="177"/>
      <c r="G142" s="178"/>
      <c r="H142" s="176" t="s">
        <v>27</v>
      </c>
      <c r="I142" s="781" t="str">
        <f>'番編用リスト（女子）'!$AD$37</f>
        <v/>
      </c>
      <c r="J142" s="782"/>
      <c r="K142" s="783"/>
      <c r="L142" s="172"/>
      <c r="M142" s="172"/>
      <c r="N142" s="176" t="s">
        <v>27</v>
      </c>
      <c r="O142" s="781" t="str">
        <f>'番編用リスト（女子）'!$AF$37</f>
        <v/>
      </c>
      <c r="P142" s="782"/>
      <c r="Q142" s="783"/>
      <c r="R142" s="177"/>
      <c r="S142" s="178"/>
      <c r="T142" s="176" t="s">
        <v>27</v>
      </c>
      <c r="U142" s="781" t="str">
        <f>'番編用リスト（女子）'!$AH$37</f>
        <v/>
      </c>
      <c r="V142" s="782"/>
      <c r="W142" s="783"/>
      <c r="X142" s="172"/>
      <c r="Y142" s="172"/>
      <c r="Z142" s="176" t="s">
        <v>27</v>
      </c>
      <c r="AA142" s="781" t="str">
        <f>'番編用リスト（女子）'!$AJ$37</f>
        <v/>
      </c>
      <c r="AB142" s="782"/>
      <c r="AC142" s="783"/>
      <c r="AD142" s="177"/>
      <c r="AE142" s="178"/>
      <c r="AF142" s="176" t="s">
        <v>27</v>
      </c>
      <c r="AG142" s="781" t="str">
        <f>'番編用リスト（女子）'!$AL$37</f>
        <v/>
      </c>
      <c r="AH142" s="782"/>
      <c r="AI142" s="783"/>
      <c r="AJ142" s="172"/>
      <c r="AL142" s="774"/>
      <c r="AM142" s="774"/>
      <c r="AN142" s="774"/>
    </row>
    <row r="143" spans="1:40" ht="32.1" customHeight="1" x14ac:dyDescent="0.15">
      <c r="A143" s="172"/>
      <c r="B143" s="176" t="s">
        <v>1</v>
      </c>
      <c r="C143" s="775" t="str">
        <f>'番編用リスト（女子）'!$W$37</f>
        <v/>
      </c>
      <c r="D143" s="776"/>
      <c r="E143" s="777"/>
      <c r="F143" s="177"/>
      <c r="G143" s="178"/>
      <c r="H143" s="176" t="s">
        <v>1</v>
      </c>
      <c r="I143" s="775" t="str">
        <f>'番編用リスト（女子）'!$W$37</f>
        <v/>
      </c>
      <c r="J143" s="776"/>
      <c r="K143" s="777"/>
      <c r="L143" s="172"/>
      <c r="M143" s="172"/>
      <c r="N143" s="176" t="s">
        <v>1</v>
      </c>
      <c r="O143" s="775" t="str">
        <f>'番編用リスト（女子）'!$W$37</f>
        <v/>
      </c>
      <c r="P143" s="776"/>
      <c r="Q143" s="777"/>
      <c r="R143" s="177"/>
      <c r="S143" s="178"/>
      <c r="T143" s="176" t="s">
        <v>1</v>
      </c>
      <c r="U143" s="775" t="str">
        <f>'番編用リスト（女子）'!$W$37</f>
        <v/>
      </c>
      <c r="V143" s="776"/>
      <c r="W143" s="777"/>
      <c r="X143" s="172"/>
      <c r="Y143" s="172"/>
      <c r="Z143" s="176" t="s">
        <v>1</v>
      </c>
      <c r="AA143" s="775" t="str">
        <f>'番編用リスト（女子）'!$W$37</f>
        <v/>
      </c>
      <c r="AB143" s="776"/>
      <c r="AC143" s="777"/>
      <c r="AD143" s="177"/>
      <c r="AE143" s="178"/>
      <c r="AF143" s="176" t="s">
        <v>1</v>
      </c>
      <c r="AG143" s="775" t="str">
        <f>'番編用リスト（女子）'!$W$37</f>
        <v/>
      </c>
      <c r="AH143" s="776"/>
      <c r="AI143" s="777"/>
      <c r="AJ143" s="172"/>
      <c r="AL143" s="774"/>
      <c r="AM143" s="774"/>
      <c r="AN143" s="774"/>
    </row>
    <row r="144" spans="1:40" ht="32.1" customHeight="1" x14ac:dyDescent="0.15">
      <c r="A144" s="172"/>
      <c r="B144" s="176" t="s">
        <v>28</v>
      </c>
      <c r="C144" s="778" t="str">
        <f>'番編用リスト（女子）'!$X$37</f>
        <v/>
      </c>
      <c r="D144" s="779"/>
      <c r="E144" s="780"/>
      <c r="F144" s="177"/>
      <c r="G144" s="178"/>
      <c r="H144" s="176" t="s">
        <v>28</v>
      </c>
      <c r="I144" s="778" t="str">
        <f>'番編用リスト（女子）'!$X$37</f>
        <v/>
      </c>
      <c r="J144" s="779"/>
      <c r="K144" s="780"/>
      <c r="L144" s="172"/>
      <c r="M144" s="172"/>
      <c r="N144" s="176" t="s">
        <v>28</v>
      </c>
      <c r="O144" s="778" t="str">
        <f>'番編用リスト（女子）'!$X$37</f>
        <v/>
      </c>
      <c r="P144" s="779"/>
      <c r="Q144" s="780"/>
      <c r="R144" s="177"/>
      <c r="S144" s="178"/>
      <c r="T144" s="176" t="s">
        <v>28</v>
      </c>
      <c r="U144" s="778" t="str">
        <f>'番編用リスト（女子）'!$X$37</f>
        <v/>
      </c>
      <c r="V144" s="779"/>
      <c r="W144" s="780"/>
      <c r="X144" s="172"/>
      <c r="Y144" s="172"/>
      <c r="Z144" s="176" t="s">
        <v>28</v>
      </c>
      <c r="AA144" s="778" t="str">
        <f>'番編用リスト（女子）'!$X$37</f>
        <v/>
      </c>
      <c r="AB144" s="779"/>
      <c r="AC144" s="780"/>
      <c r="AD144" s="177"/>
      <c r="AE144" s="178"/>
      <c r="AF144" s="176" t="s">
        <v>28</v>
      </c>
      <c r="AG144" s="778" t="str">
        <f>'番編用リスト（女子）'!$X$37</f>
        <v/>
      </c>
      <c r="AH144" s="779"/>
      <c r="AI144" s="780"/>
      <c r="AJ144" s="172"/>
      <c r="AL144" s="774"/>
      <c r="AM144" s="774"/>
      <c r="AN144" s="774"/>
    </row>
    <row r="145" spans="1:40" ht="32.1" customHeight="1" x14ac:dyDescent="0.15">
      <c r="A145" s="172"/>
      <c r="B145" s="176" t="s">
        <v>29</v>
      </c>
      <c r="C145" s="179">
        <f>'番編用リスト（女子）'!$AE$4</f>
        <v>0</v>
      </c>
      <c r="D145" s="176" t="s">
        <v>3</v>
      </c>
      <c r="E145" s="176" t="str">
        <f>'番編用リスト（女子）'!$Z$37</f>
        <v/>
      </c>
      <c r="F145" s="177"/>
      <c r="G145" s="178"/>
      <c r="H145" s="176" t="s">
        <v>29</v>
      </c>
      <c r="I145" s="179">
        <f>'番編用リスト（女子）'!$AE$4</f>
        <v>0</v>
      </c>
      <c r="J145" s="176" t="s">
        <v>35</v>
      </c>
      <c r="K145" s="176" t="str">
        <f>'番編用リスト（女子）'!$Z$37</f>
        <v/>
      </c>
      <c r="L145" s="172"/>
      <c r="M145" s="172"/>
      <c r="N145" s="176" t="s">
        <v>29</v>
      </c>
      <c r="O145" s="179">
        <f>'番編用リスト（女子）'!$AE$4</f>
        <v>0</v>
      </c>
      <c r="P145" s="176" t="s">
        <v>3</v>
      </c>
      <c r="Q145" s="176" t="str">
        <f>'番編用リスト（女子）'!$Z$37</f>
        <v/>
      </c>
      <c r="R145" s="177"/>
      <c r="S145" s="178"/>
      <c r="T145" s="176" t="s">
        <v>29</v>
      </c>
      <c r="U145" s="179">
        <f>'番編用リスト（女子）'!$AE$4</f>
        <v>0</v>
      </c>
      <c r="V145" s="176" t="s">
        <v>35</v>
      </c>
      <c r="W145" s="176" t="str">
        <f>'番編用リスト（女子）'!$Z$37</f>
        <v/>
      </c>
      <c r="X145" s="172"/>
      <c r="Y145" s="172"/>
      <c r="Z145" s="176" t="s">
        <v>29</v>
      </c>
      <c r="AA145" s="179">
        <f>'番編用リスト（女子）'!$AE$4</f>
        <v>0</v>
      </c>
      <c r="AB145" s="176" t="s">
        <v>3</v>
      </c>
      <c r="AC145" s="176" t="str">
        <f>'番編用リスト（女子）'!$Z$37</f>
        <v/>
      </c>
      <c r="AD145" s="177"/>
      <c r="AE145" s="178"/>
      <c r="AF145" s="176" t="s">
        <v>29</v>
      </c>
      <c r="AG145" s="179">
        <f>'番編用リスト（女子）'!$AE$4</f>
        <v>0</v>
      </c>
      <c r="AH145" s="176" t="s">
        <v>35</v>
      </c>
      <c r="AI145" s="176" t="str">
        <f>'番編用リスト（女子）'!$Z$37</f>
        <v/>
      </c>
      <c r="AJ145" s="172"/>
      <c r="AM145" s="174"/>
    </row>
    <row r="146" spans="1:40" ht="32.1" customHeight="1" x14ac:dyDescent="0.15">
      <c r="A146" s="172"/>
      <c r="B146" s="176" t="s">
        <v>30</v>
      </c>
      <c r="C146" s="768" t="str">
        <f>'番編用リスト（女子）'!$AC$37</f>
        <v/>
      </c>
      <c r="D146" s="769"/>
      <c r="E146" s="770"/>
      <c r="F146" s="177"/>
      <c r="G146" s="178"/>
      <c r="H146" s="176" t="s">
        <v>30</v>
      </c>
      <c r="I146" s="768" t="str">
        <f>'番編用リスト（女子）'!$AE$37</f>
        <v/>
      </c>
      <c r="J146" s="769"/>
      <c r="K146" s="770"/>
      <c r="L146" s="172"/>
      <c r="M146" s="172"/>
      <c r="N146" s="176" t="s">
        <v>30</v>
      </c>
      <c r="O146" s="768" t="str">
        <f>'番編用リスト（女子）'!$AG$37</f>
        <v/>
      </c>
      <c r="P146" s="769"/>
      <c r="Q146" s="770"/>
      <c r="R146" s="177"/>
      <c r="S146" s="178"/>
      <c r="T146" s="176" t="s">
        <v>30</v>
      </c>
      <c r="U146" s="768" t="str">
        <f>'番編用リスト（女子）'!$AI$37</f>
        <v/>
      </c>
      <c r="V146" s="769"/>
      <c r="W146" s="770"/>
      <c r="X146" s="172"/>
      <c r="Y146" s="172"/>
      <c r="Z146" s="176" t="s">
        <v>30</v>
      </c>
      <c r="AA146" s="771" t="str">
        <f>'番編用リスト（女子）'!$AK$37</f>
        <v/>
      </c>
      <c r="AB146" s="772"/>
      <c r="AC146" s="773"/>
      <c r="AD146" s="177"/>
      <c r="AE146" s="178"/>
      <c r="AF146" s="176" t="s">
        <v>30</v>
      </c>
      <c r="AG146" s="771" t="str">
        <f>'番編用リスト（女子）'!$AM$37</f>
        <v/>
      </c>
      <c r="AH146" s="772"/>
      <c r="AI146" s="773"/>
      <c r="AJ146" s="172"/>
      <c r="AL146" s="774"/>
      <c r="AM146" s="774"/>
      <c r="AN146" s="774"/>
    </row>
    <row r="147" spans="1:40" x14ac:dyDescent="0.15">
      <c r="A147" s="172"/>
      <c r="B147" s="180"/>
      <c r="C147" s="181"/>
      <c r="D147" s="181"/>
      <c r="E147" s="181"/>
      <c r="F147" s="182"/>
      <c r="G147" s="183"/>
      <c r="H147" s="180"/>
      <c r="I147" s="181"/>
      <c r="J147" s="181"/>
      <c r="K147" s="181"/>
      <c r="L147" s="181"/>
      <c r="M147" s="172"/>
      <c r="N147" s="180"/>
      <c r="O147" s="181"/>
      <c r="P147" s="181"/>
      <c r="Q147" s="181"/>
      <c r="R147" s="182"/>
      <c r="S147" s="183"/>
      <c r="T147" s="180"/>
      <c r="U147" s="181"/>
      <c r="V147" s="181"/>
      <c r="W147" s="181"/>
      <c r="X147" s="181"/>
      <c r="Y147" s="172"/>
      <c r="Z147" s="180"/>
      <c r="AA147" s="181"/>
      <c r="AB147" s="181"/>
      <c r="AC147" s="181"/>
      <c r="AD147" s="182"/>
      <c r="AE147" s="183"/>
      <c r="AF147" s="180"/>
      <c r="AG147" s="181"/>
      <c r="AH147" s="181"/>
      <c r="AI147" s="181"/>
      <c r="AJ147" s="181"/>
    </row>
    <row r="148" spans="1:40" x14ac:dyDescent="0.15">
      <c r="A148" s="172"/>
      <c r="B148" s="184"/>
      <c r="C148" s="185"/>
      <c r="D148" s="185"/>
      <c r="E148" s="185"/>
      <c r="F148" s="186"/>
      <c r="G148" s="187"/>
      <c r="H148" s="184"/>
      <c r="I148" s="185"/>
      <c r="J148" s="185"/>
      <c r="K148" s="185"/>
      <c r="L148" s="185"/>
      <c r="M148" s="172"/>
      <c r="N148" s="184"/>
      <c r="O148" s="185"/>
      <c r="P148" s="185"/>
      <c r="Q148" s="185"/>
      <c r="R148" s="186"/>
      <c r="S148" s="187"/>
      <c r="T148" s="184"/>
      <c r="U148" s="185"/>
      <c r="V148" s="185"/>
      <c r="W148" s="185"/>
      <c r="X148" s="185"/>
      <c r="Y148" s="172"/>
      <c r="Z148" s="184"/>
      <c r="AA148" s="185"/>
      <c r="AB148" s="185"/>
      <c r="AC148" s="185"/>
      <c r="AD148" s="186"/>
      <c r="AE148" s="187"/>
      <c r="AF148" s="184"/>
      <c r="AG148" s="185"/>
      <c r="AH148" s="185"/>
      <c r="AI148" s="185"/>
      <c r="AJ148" s="185"/>
    </row>
    <row r="149" spans="1:40" ht="32.1" customHeight="1" x14ac:dyDescent="0.15">
      <c r="A149" s="172"/>
      <c r="B149" s="176" t="s">
        <v>27</v>
      </c>
      <c r="C149" s="781" t="str">
        <f>'番編用リスト（女子）'!$AB$38</f>
        <v/>
      </c>
      <c r="D149" s="782"/>
      <c r="E149" s="783"/>
      <c r="F149" s="177"/>
      <c r="G149" s="178"/>
      <c r="H149" s="176" t="s">
        <v>27</v>
      </c>
      <c r="I149" s="781" t="str">
        <f>'番編用リスト（女子）'!$AD$38</f>
        <v/>
      </c>
      <c r="J149" s="782"/>
      <c r="K149" s="783"/>
      <c r="L149" s="172"/>
      <c r="M149" s="172"/>
      <c r="N149" s="176" t="s">
        <v>27</v>
      </c>
      <c r="O149" s="781" t="str">
        <f>'番編用リスト（女子）'!$AF$38</f>
        <v/>
      </c>
      <c r="P149" s="782"/>
      <c r="Q149" s="783"/>
      <c r="R149" s="177"/>
      <c r="S149" s="178"/>
      <c r="T149" s="176" t="s">
        <v>27</v>
      </c>
      <c r="U149" s="781" t="str">
        <f>'番編用リスト（女子）'!$AH$38</f>
        <v/>
      </c>
      <c r="V149" s="782"/>
      <c r="W149" s="783"/>
      <c r="X149" s="172"/>
      <c r="Y149" s="172"/>
      <c r="Z149" s="176" t="s">
        <v>27</v>
      </c>
      <c r="AA149" s="781" t="str">
        <f>'番編用リスト（女子）'!$AJ$38</f>
        <v/>
      </c>
      <c r="AB149" s="782"/>
      <c r="AC149" s="783"/>
      <c r="AD149" s="177"/>
      <c r="AE149" s="178"/>
      <c r="AF149" s="176" t="s">
        <v>27</v>
      </c>
      <c r="AG149" s="781" t="str">
        <f>'番編用リスト（女子）'!$AL$38</f>
        <v/>
      </c>
      <c r="AH149" s="782"/>
      <c r="AI149" s="783"/>
      <c r="AJ149" s="172"/>
      <c r="AL149" s="774"/>
      <c r="AM149" s="774"/>
      <c r="AN149" s="774"/>
    </row>
    <row r="150" spans="1:40" ht="32.1" customHeight="1" x14ac:dyDescent="0.15">
      <c r="A150" s="172"/>
      <c r="B150" s="176" t="s">
        <v>1</v>
      </c>
      <c r="C150" s="775" t="str">
        <f>'番編用リスト（女子）'!$W$38</f>
        <v/>
      </c>
      <c r="D150" s="776"/>
      <c r="E150" s="777"/>
      <c r="F150" s="177"/>
      <c r="G150" s="178"/>
      <c r="H150" s="176" t="s">
        <v>1</v>
      </c>
      <c r="I150" s="775" t="str">
        <f>'番編用リスト（女子）'!$W$38</f>
        <v/>
      </c>
      <c r="J150" s="776"/>
      <c r="K150" s="777"/>
      <c r="L150" s="172"/>
      <c r="M150" s="172"/>
      <c r="N150" s="176" t="s">
        <v>1</v>
      </c>
      <c r="O150" s="775" t="str">
        <f>'番編用リスト（女子）'!$W$38</f>
        <v/>
      </c>
      <c r="P150" s="776"/>
      <c r="Q150" s="777"/>
      <c r="R150" s="177"/>
      <c r="S150" s="178"/>
      <c r="T150" s="176" t="s">
        <v>1</v>
      </c>
      <c r="U150" s="775" t="str">
        <f>'番編用リスト（女子）'!$W$38</f>
        <v/>
      </c>
      <c r="V150" s="776"/>
      <c r="W150" s="777"/>
      <c r="X150" s="172"/>
      <c r="Y150" s="172"/>
      <c r="Z150" s="176" t="s">
        <v>1</v>
      </c>
      <c r="AA150" s="775" t="str">
        <f>'番編用リスト（女子）'!$W$38</f>
        <v/>
      </c>
      <c r="AB150" s="776"/>
      <c r="AC150" s="777"/>
      <c r="AD150" s="177"/>
      <c r="AE150" s="178"/>
      <c r="AF150" s="176" t="s">
        <v>1</v>
      </c>
      <c r="AG150" s="775" t="str">
        <f>'番編用リスト（女子）'!$W$38</f>
        <v/>
      </c>
      <c r="AH150" s="776"/>
      <c r="AI150" s="777"/>
      <c r="AJ150" s="172"/>
      <c r="AL150" s="774"/>
      <c r="AM150" s="774"/>
      <c r="AN150" s="774"/>
    </row>
    <row r="151" spans="1:40" ht="32.1" customHeight="1" x14ac:dyDescent="0.15">
      <c r="A151" s="172"/>
      <c r="B151" s="176" t="s">
        <v>28</v>
      </c>
      <c r="C151" s="778" t="str">
        <f>'番編用リスト（女子）'!$X$38</f>
        <v/>
      </c>
      <c r="D151" s="779"/>
      <c r="E151" s="780"/>
      <c r="F151" s="177"/>
      <c r="G151" s="178"/>
      <c r="H151" s="176" t="s">
        <v>28</v>
      </c>
      <c r="I151" s="778" t="str">
        <f>'番編用リスト（女子）'!$X$38</f>
        <v/>
      </c>
      <c r="J151" s="779"/>
      <c r="K151" s="780"/>
      <c r="L151" s="172"/>
      <c r="M151" s="172"/>
      <c r="N151" s="176" t="s">
        <v>28</v>
      </c>
      <c r="O151" s="778" t="str">
        <f>'番編用リスト（女子）'!$X$38</f>
        <v/>
      </c>
      <c r="P151" s="779"/>
      <c r="Q151" s="780"/>
      <c r="R151" s="177"/>
      <c r="S151" s="178"/>
      <c r="T151" s="176" t="s">
        <v>28</v>
      </c>
      <c r="U151" s="778" t="str">
        <f>'番編用リスト（女子）'!$X$38</f>
        <v/>
      </c>
      <c r="V151" s="779"/>
      <c r="W151" s="780"/>
      <c r="X151" s="172"/>
      <c r="Y151" s="172"/>
      <c r="Z151" s="176" t="s">
        <v>28</v>
      </c>
      <c r="AA151" s="778" t="str">
        <f>'番編用リスト（女子）'!$X$38</f>
        <v/>
      </c>
      <c r="AB151" s="779"/>
      <c r="AC151" s="780"/>
      <c r="AD151" s="177"/>
      <c r="AE151" s="178"/>
      <c r="AF151" s="176" t="s">
        <v>28</v>
      </c>
      <c r="AG151" s="778" t="str">
        <f>'番編用リスト（女子）'!$X$38</f>
        <v/>
      </c>
      <c r="AH151" s="779"/>
      <c r="AI151" s="780"/>
      <c r="AJ151" s="172"/>
      <c r="AL151" s="774"/>
      <c r="AM151" s="774"/>
      <c r="AN151" s="774"/>
    </row>
    <row r="152" spans="1:40" ht="32.1" customHeight="1" x14ac:dyDescent="0.15">
      <c r="A152" s="172"/>
      <c r="B152" s="176" t="s">
        <v>29</v>
      </c>
      <c r="C152" s="179">
        <f>'番編用リスト（女子）'!$AE$4</f>
        <v>0</v>
      </c>
      <c r="D152" s="176" t="s">
        <v>3</v>
      </c>
      <c r="E152" s="176" t="str">
        <f>'番編用リスト（女子）'!$Z$38</f>
        <v/>
      </c>
      <c r="F152" s="177"/>
      <c r="G152" s="178"/>
      <c r="H152" s="176" t="s">
        <v>29</v>
      </c>
      <c r="I152" s="179">
        <f>'番編用リスト（女子）'!$AE$4</f>
        <v>0</v>
      </c>
      <c r="J152" s="176" t="s">
        <v>35</v>
      </c>
      <c r="K152" s="176" t="str">
        <f>'番編用リスト（女子）'!$Z$38</f>
        <v/>
      </c>
      <c r="L152" s="172"/>
      <c r="M152" s="172"/>
      <c r="N152" s="176" t="s">
        <v>29</v>
      </c>
      <c r="O152" s="179">
        <f>'番編用リスト（女子）'!$AE$4</f>
        <v>0</v>
      </c>
      <c r="P152" s="176" t="s">
        <v>3</v>
      </c>
      <c r="Q152" s="176" t="str">
        <f>'番編用リスト（女子）'!$Z$38</f>
        <v/>
      </c>
      <c r="R152" s="177"/>
      <c r="S152" s="178"/>
      <c r="T152" s="176" t="s">
        <v>29</v>
      </c>
      <c r="U152" s="179">
        <f>'番編用リスト（女子）'!$AE$4</f>
        <v>0</v>
      </c>
      <c r="V152" s="176" t="s">
        <v>35</v>
      </c>
      <c r="W152" s="176" t="str">
        <f>'番編用リスト（女子）'!$Z$38</f>
        <v/>
      </c>
      <c r="X152" s="172"/>
      <c r="Y152" s="172"/>
      <c r="Z152" s="176" t="s">
        <v>29</v>
      </c>
      <c r="AA152" s="179">
        <f>'番編用リスト（女子）'!$AE$4</f>
        <v>0</v>
      </c>
      <c r="AB152" s="176" t="s">
        <v>3</v>
      </c>
      <c r="AC152" s="176" t="str">
        <f>'番編用リスト（女子）'!$Z$38</f>
        <v/>
      </c>
      <c r="AD152" s="177"/>
      <c r="AE152" s="178"/>
      <c r="AF152" s="176" t="s">
        <v>29</v>
      </c>
      <c r="AG152" s="179">
        <f>'番編用リスト（女子）'!$AE$4</f>
        <v>0</v>
      </c>
      <c r="AH152" s="176" t="s">
        <v>35</v>
      </c>
      <c r="AI152" s="176" t="str">
        <f>'番編用リスト（女子）'!$Z$38</f>
        <v/>
      </c>
      <c r="AJ152" s="172"/>
      <c r="AM152" s="174"/>
    </row>
    <row r="153" spans="1:40" ht="32.1" customHeight="1" x14ac:dyDescent="0.15">
      <c r="A153" s="172"/>
      <c r="B153" s="176" t="s">
        <v>30</v>
      </c>
      <c r="C153" s="768" t="str">
        <f>'番編用リスト（女子）'!$AC$38</f>
        <v/>
      </c>
      <c r="D153" s="769"/>
      <c r="E153" s="770"/>
      <c r="F153" s="177"/>
      <c r="G153" s="178"/>
      <c r="H153" s="176" t="s">
        <v>30</v>
      </c>
      <c r="I153" s="768" t="str">
        <f>'番編用リスト（女子）'!$AE$38</f>
        <v/>
      </c>
      <c r="J153" s="769"/>
      <c r="K153" s="770"/>
      <c r="L153" s="172"/>
      <c r="M153" s="172"/>
      <c r="N153" s="176" t="s">
        <v>30</v>
      </c>
      <c r="O153" s="768" t="str">
        <f>'番編用リスト（女子）'!$AG$38</f>
        <v/>
      </c>
      <c r="P153" s="769"/>
      <c r="Q153" s="770"/>
      <c r="R153" s="177"/>
      <c r="S153" s="178"/>
      <c r="T153" s="176" t="s">
        <v>30</v>
      </c>
      <c r="U153" s="768" t="str">
        <f>'番編用リスト（女子）'!$AI$38</f>
        <v/>
      </c>
      <c r="V153" s="769"/>
      <c r="W153" s="770"/>
      <c r="X153" s="172"/>
      <c r="Y153" s="172"/>
      <c r="Z153" s="176" t="s">
        <v>30</v>
      </c>
      <c r="AA153" s="771" t="str">
        <f>'番編用リスト（女子）'!$AK$38</f>
        <v/>
      </c>
      <c r="AB153" s="772"/>
      <c r="AC153" s="773"/>
      <c r="AD153" s="177"/>
      <c r="AE153" s="178"/>
      <c r="AF153" s="176" t="s">
        <v>30</v>
      </c>
      <c r="AG153" s="771" t="str">
        <f>'番編用リスト（女子）'!$AM$38</f>
        <v/>
      </c>
      <c r="AH153" s="772"/>
      <c r="AI153" s="773"/>
      <c r="AJ153" s="172"/>
      <c r="AL153" s="774"/>
      <c r="AM153" s="774"/>
      <c r="AN153" s="774"/>
    </row>
    <row r="154" spans="1:40" x14ac:dyDescent="0.15">
      <c r="A154" s="172"/>
      <c r="B154" s="180"/>
      <c r="C154" s="181"/>
      <c r="D154" s="181"/>
      <c r="E154" s="181"/>
      <c r="F154" s="182"/>
      <c r="G154" s="183"/>
      <c r="H154" s="180"/>
      <c r="I154" s="181"/>
      <c r="J154" s="181"/>
      <c r="K154" s="181"/>
      <c r="L154" s="181"/>
      <c r="M154" s="172"/>
      <c r="N154" s="180"/>
      <c r="O154" s="181"/>
      <c r="P154" s="181"/>
      <c r="Q154" s="181"/>
      <c r="R154" s="182"/>
      <c r="S154" s="183"/>
      <c r="T154" s="180"/>
      <c r="U154" s="181"/>
      <c r="V154" s="181"/>
      <c r="W154" s="181"/>
      <c r="X154" s="181"/>
      <c r="Y154" s="172"/>
      <c r="Z154" s="180"/>
      <c r="AA154" s="181"/>
      <c r="AB154" s="181"/>
      <c r="AC154" s="181"/>
      <c r="AD154" s="182"/>
      <c r="AE154" s="183"/>
      <c r="AF154" s="180"/>
      <c r="AG154" s="181"/>
      <c r="AH154" s="181"/>
      <c r="AI154" s="181"/>
      <c r="AJ154" s="181"/>
    </row>
    <row r="155" spans="1:40" x14ac:dyDescent="0.15">
      <c r="A155" s="172"/>
      <c r="B155" s="184"/>
      <c r="C155" s="185"/>
      <c r="D155" s="185"/>
      <c r="E155" s="185"/>
      <c r="F155" s="186"/>
      <c r="G155" s="187"/>
      <c r="H155" s="184"/>
      <c r="I155" s="185"/>
      <c r="J155" s="185"/>
      <c r="K155" s="185"/>
      <c r="L155" s="185"/>
      <c r="M155" s="172"/>
      <c r="N155" s="184"/>
      <c r="O155" s="185"/>
      <c r="P155" s="185"/>
      <c r="Q155" s="185"/>
      <c r="R155" s="186"/>
      <c r="S155" s="187"/>
      <c r="T155" s="184"/>
      <c r="U155" s="185"/>
      <c r="V155" s="185"/>
      <c r="W155" s="185"/>
      <c r="X155" s="185"/>
      <c r="Y155" s="172"/>
      <c r="Z155" s="184"/>
      <c r="AA155" s="185"/>
      <c r="AB155" s="185"/>
      <c r="AC155" s="185"/>
      <c r="AD155" s="186"/>
      <c r="AE155" s="187"/>
      <c r="AF155" s="184"/>
      <c r="AG155" s="185"/>
      <c r="AH155" s="185"/>
      <c r="AI155" s="185"/>
      <c r="AJ155" s="185"/>
    </row>
    <row r="156" spans="1:40" ht="32.1" customHeight="1" x14ac:dyDescent="0.15">
      <c r="A156" s="172"/>
      <c r="B156" s="176" t="s">
        <v>27</v>
      </c>
      <c r="C156" s="781" t="str">
        <f>'番編用リスト（女子）'!$AB$39</f>
        <v/>
      </c>
      <c r="D156" s="782"/>
      <c r="E156" s="783"/>
      <c r="F156" s="177"/>
      <c r="G156" s="178"/>
      <c r="H156" s="176" t="s">
        <v>27</v>
      </c>
      <c r="I156" s="781" t="str">
        <f>'番編用リスト（女子）'!$AD$39</f>
        <v/>
      </c>
      <c r="J156" s="782"/>
      <c r="K156" s="783"/>
      <c r="L156" s="172"/>
      <c r="M156" s="172"/>
      <c r="N156" s="176" t="s">
        <v>27</v>
      </c>
      <c r="O156" s="781" t="str">
        <f>'番編用リスト（女子）'!$AF$39</f>
        <v/>
      </c>
      <c r="P156" s="782"/>
      <c r="Q156" s="783"/>
      <c r="R156" s="177"/>
      <c r="S156" s="178"/>
      <c r="T156" s="176" t="s">
        <v>27</v>
      </c>
      <c r="U156" s="781" t="str">
        <f>'番編用リスト（女子）'!$AH$39</f>
        <v/>
      </c>
      <c r="V156" s="782"/>
      <c r="W156" s="783"/>
      <c r="X156" s="172"/>
      <c r="Y156" s="172"/>
      <c r="Z156" s="176" t="s">
        <v>27</v>
      </c>
      <c r="AA156" s="781" t="str">
        <f>'番編用リスト（女子）'!$AJ$39</f>
        <v/>
      </c>
      <c r="AB156" s="782"/>
      <c r="AC156" s="783"/>
      <c r="AD156" s="177"/>
      <c r="AE156" s="178"/>
      <c r="AF156" s="176" t="s">
        <v>27</v>
      </c>
      <c r="AG156" s="781" t="str">
        <f>'番編用リスト（女子）'!$AL$39</f>
        <v/>
      </c>
      <c r="AH156" s="782"/>
      <c r="AI156" s="783"/>
      <c r="AJ156" s="172"/>
      <c r="AL156" s="774"/>
      <c r="AM156" s="774"/>
      <c r="AN156" s="774"/>
    </row>
    <row r="157" spans="1:40" ht="32.1" customHeight="1" x14ac:dyDescent="0.15">
      <c r="A157" s="172"/>
      <c r="B157" s="176" t="s">
        <v>1</v>
      </c>
      <c r="C157" s="775" t="str">
        <f>'番編用リスト（女子）'!$W$39</f>
        <v/>
      </c>
      <c r="D157" s="776"/>
      <c r="E157" s="777"/>
      <c r="F157" s="177"/>
      <c r="G157" s="178"/>
      <c r="H157" s="176" t="s">
        <v>1</v>
      </c>
      <c r="I157" s="775" t="str">
        <f>'番編用リスト（女子）'!$W$39</f>
        <v/>
      </c>
      <c r="J157" s="776"/>
      <c r="K157" s="777"/>
      <c r="L157" s="172"/>
      <c r="M157" s="172"/>
      <c r="N157" s="176" t="s">
        <v>1</v>
      </c>
      <c r="O157" s="775" t="str">
        <f>'番編用リスト（女子）'!$W$39</f>
        <v/>
      </c>
      <c r="P157" s="776"/>
      <c r="Q157" s="777"/>
      <c r="R157" s="177"/>
      <c r="S157" s="178"/>
      <c r="T157" s="176" t="s">
        <v>1</v>
      </c>
      <c r="U157" s="775" t="str">
        <f>'番編用リスト（女子）'!$W$39</f>
        <v/>
      </c>
      <c r="V157" s="776"/>
      <c r="W157" s="777"/>
      <c r="X157" s="172"/>
      <c r="Y157" s="172"/>
      <c r="Z157" s="176" t="s">
        <v>1</v>
      </c>
      <c r="AA157" s="775" t="str">
        <f>'番編用リスト（女子）'!$W$39</f>
        <v/>
      </c>
      <c r="AB157" s="776"/>
      <c r="AC157" s="777"/>
      <c r="AD157" s="177"/>
      <c r="AE157" s="178"/>
      <c r="AF157" s="176" t="s">
        <v>1</v>
      </c>
      <c r="AG157" s="775" t="str">
        <f>'番編用リスト（女子）'!$W$39</f>
        <v/>
      </c>
      <c r="AH157" s="776"/>
      <c r="AI157" s="777"/>
      <c r="AJ157" s="172"/>
      <c r="AL157" s="774"/>
      <c r="AM157" s="774"/>
      <c r="AN157" s="774"/>
    </row>
    <row r="158" spans="1:40" ht="32.1" customHeight="1" x14ac:dyDescent="0.15">
      <c r="A158" s="172"/>
      <c r="B158" s="176" t="s">
        <v>28</v>
      </c>
      <c r="C158" s="778" t="str">
        <f>'番編用リスト（女子）'!$X$39</f>
        <v/>
      </c>
      <c r="D158" s="779"/>
      <c r="E158" s="780"/>
      <c r="F158" s="177"/>
      <c r="G158" s="178"/>
      <c r="H158" s="176" t="s">
        <v>28</v>
      </c>
      <c r="I158" s="778" t="str">
        <f>'番編用リスト（女子）'!$X$39</f>
        <v/>
      </c>
      <c r="J158" s="779"/>
      <c r="K158" s="780"/>
      <c r="L158" s="172"/>
      <c r="M158" s="172"/>
      <c r="N158" s="176" t="s">
        <v>28</v>
      </c>
      <c r="O158" s="778" t="str">
        <f>'番編用リスト（女子）'!$X$39</f>
        <v/>
      </c>
      <c r="P158" s="779"/>
      <c r="Q158" s="780"/>
      <c r="R158" s="177"/>
      <c r="S158" s="178"/>
      <c r="T158" s="176" t="s">
        <v>28</v>
      </c>
      <c r="U158" s="778" t="str">
        <f>'番編用リスト（女子）'!$X$39</f>
        <v/>
      </c>
      <c r="V158" s="779"/>
      <c r="W158" s="780"/>
      <c r="X158" s="172"/>
      <c r="Y158" s="172"/>
      <c r="Z158" s="176" t="s">
        <v>28</v>
      </c>
      <c r="AA158" s="778" t="str">
        <f>'番編用リスト（女子）'!$X$39</f>
        <v/>
      </c>
      <c r="AB158" s="779"/>
      <c r="AC158" s="780"/>
      <c r="AD158" s="177"/>
      <c r="AE158" s="178"/>
      <c r="AF158" s="176" t="s">
        <v>28</v>
      </c>
      <c r="AG158" s="778" t="str">
        <f>'番編用リスト（女子）'!$X$39</f>
        <v/>
      </c>
      <c r="AH158" s="779"/>
      <c r="AI158" s="780"/>
      <c r="AJ158" s="172"/>
      <c r="AL158" s="774"/>
      <c r="AM158" s="774"/>
      <c r="AN158" s="774"/>
    </row>
    <row r="159" spans="1:40" ht="32.1" customHeight="1" x14ac:dyDescent="0.15">
      <c r="A159" s="172"/>
      <c r="B159" s="176" t="s">
        <v>29</v>
      </c>
      <c r="C159" s="179">
        <f>'番編用リスト（女子）'!$AE$4</f>
        <v>0</v>
      </c>
      <c r="D159" s="176" t="s">
        <v>3</v>
      </c>
      <c r="E159" s="176" t="str">
        <f>'番編用リスト（女子）'!$Z$39</f>
        <v/>
      </c>
      <c r="F159" s="177"/>
      <c r="G159" s="178"/>
      <c r="H159" s="176" t="s">
        <v>29</v>
      </c>
      <c r="I159" s="179">
        <f>'番編用リスト（女子）'!$AE$4</f>
        <v>0</v>
      </c>
      <c r="J159" s="176" t="s">
        <v>35</v>
      </c>
      <c r="K159" s="176" t="str">
        <f>'番編用リスト（女子）'!$Z$39</f>
        <v/>
      </c>
      <c r="L159" s="172"/>
      <c r="M159" s="172"/>
      <c r="N159" s="176" t="s">
        <v>29</v>
      </c>
      <c r="O159" s="179">
        <f>'番編用リスト（女子）'!$AE$4</f>
        <v>0</v>
      </c>
      <c r="P159" s="176" t="s">
        <v>3</v>
      </c>
      <c r="Q159" s="176" t="str">
        <f>'番編用リスト（女子）'!$Z$39</f>
        <v/>
      </c>
      <c r="R159" s="177"/>
      <c r="S159" s="178"/>
      <c r="T159" s="176" t="s">
        <v>29</v>
      </c>
      <c r="U159" s="179">
        <f>'番編用リスト（女子）'!$AE$4</f>
        <v>0</v>
      </c>
      <c r="V159" s="176" t="s">
        <v>35</v>
      </c>
      <c r="W159" s="176" t="str">
        <f>'番編用リスト（女子）'!$Z$39</f>
        <v/>
      </c>
      <c r="X159" s="172"/>
      <c r="Y159" s="172"/>
      <c r="Z159" s="176" t="s">
        <v>29</v>
      </c>
      <c r="AA159" s="179">
        <f>'番編用リスト（女子）'!$AE$4</f>
        <v>0</v>
      </c>
      <c r="AB159" s="176" t="s">
        <v>3</v>
      </c>
      <c r="AC159" s="176" t="str">
        <f>'番編用リスト（女子）'!$Z$39</f>
        <v/>
      </c>
      <c r="AD159" s="177"/>
      <c r="AE159" s="178"/>
      <c r="AF159" s="176" t="s">
        <v>29</v>
      </c>
      <c r="AG159" s="179">
        <f>'番編用リスト（女子）'!$AE$4</f>
        <v>0</v>
      </c>
      <c r="AH159" s="176" t="s">
        <v>35</v>
      </c>
      <c r="AI159" s="176" t="str">
        <f>'番編用リスト（女子）'!$Z$39</f>
        <v/>
      </c>
      <c r="AJ159" s="172"/>
      <c r="AM159" s="174"/>
    </row>
    <row r="160" spans="1:40" ht="32.1" customHeight="1" x14ac:dyDescent="0.15">
      <c r="A160" s="172"/>
      <c r="B160" s="176" t="s">
        <v>30</v>
      </c>
      <c r="C160" s="768" t="str">
        <f>'番編用リスト（女子）'!$AC$39</f>
        <v/>
      </c>
      <c r="D160" s="769"/>
      <c r="E160" s="770"/>
      <c r="F160" s="177"/>
      <c r="G160" s="178"/>
      <c r="H160" s="176" t="s">
        <v>30</v>
      </c>
      <c r="I160" s="768" t="str">
        <f>'番編用リスト（女子）'!$AE$39</f>
        <v/>
      </c>
      <c r="J160" s="769"/>
      <c r="K160" s="770"/>
      <c r="L160" s="172"/>
      <c r="M160" s="172"/>
      <c r="N160" s="176" t="s">
        <v>30</v>
      </c>
      <c r="O160" s="768" t="str">
        <f>'番編用リスト（女子）'!$AG$39</f>
        <v/>
      </c>
      <c r="P160" s="769"/>
      <c r="Q160" s="770"/>
      <c r="R160" s="177"/>
      <c r="S160" s="178"/>
      <c r="T160" s="176" t="s">
        <v>30</v>
      </c>
      <c r="U160" s="768" t="str">
        <f>'番編用リスト（女子）'!$AI$39</f>
        <v/>
      </c>
      <c r="V160" s="769"/>
      <c r="W160" s="770"/>
      <c r="X160" s="172"/>
      <c r="Y160" s="172"/>
      <c r="Z160" s="176" t="s">
        <v>30</v>
      </c>
      <c r="AA160" s="771" t="str">
        <f>'番編用リスト（女子）'!$AK$39</f>
        <v/>
      </c>
      <c r="AB160" s="772"/>
      <c r="AC160" s="773"/>
      <c r="AD160" s="177"/>
      <c r="AE160" s="178"/>
      <c r="AF160" s="176" t="s">
        <v>30</v>
      </c>
      <c r="AG160" s="771" t="str">
        <f>'番編用リスト（女子）'!$AM$39</f>
        <v/>
      </c>
      <c r="AH160" s="772"/>
      <c r="AI160" s="773"/>
      <c r="AJ160" s="172"/>
      <c r="AL160" s="774"/>
      <c r="AM160" s="774"/>
      <c r="AN160" s="774"/>
    </row>
    <row r="161" spans="1:40" x14ac:dyDescent="0.15">
      <c r="A161" s="172"/>
      <c r="B161" s="180"/>
      <c r="C161" s="181"/>
      <c r="D161" s="181"/>
      <c r="E161" s="181"/>
      <c r="F161" s="182"/>
      <c r="G161" s="183"/>
      <c r="H161" s="180"/>
      <c r="I161" s="181"/>
      <c r="J161" s="181"/>
      <c r="K161" s="181"/>
      <c r="L161" s="181"/>
      <c r="M161" s="172"/>
      <c r="N161" s="180"/>
      <c r="O161" s="181"/>
      <c r="P161" s="181"/>
      <c r="Q161" s="181"/>
      <c r="R161" s="182"/>
      <c r="S161" s="183"/>
      <c r="T161" s="180"/>
      <c r="U161" s="181"/>
      <c r="V161" s="181"/>
      <c r="W161" s="181"/>
      <c r="X161" s="181"/>
      <c r="Y161" s="172"/>
      <c r="Z161" s="180"/>
      <c r="AA161" s="181"/>
      <c r="AB161" s="181"/>
      <c r="AC161" s="181"/>
      <c r="AD161" s="182"/>
      <c r="AE161" s="183"/>
      <c r="AF161" s="180"/>
      <c r="AG161" s="181"/>
      <c r="AH161" s="181"/>
      <c r="AI161" s="181"/>
      <c r="AJ161" s="181"/>
    </row>
    <row r="162" spans="1:40" x14ac:dyDescent="0.15">
      <c r="A162" s="172"/>
      <c r="B162" s="184"/>
      <c r="C162" s="185"/>
      <c r="D162" s="185"/>
      <c r="E162" s="185"/>
      <c r="F162" s="186"/>
      <c r="G162" s="187"/>
      <c r="H162" s="184"/>
      <c r="I162" s="185"/>
      <c r="J162" s="185"/>
      <c r="K162" s="185"/>
      <c r="L162" s="185"/>
      <c r="M162" s="172"/>
      <c r="N162" s="184"/>
      <c r="O162" s="185"/>
      <c r="P162" s="185"/>
      <c r="Q162" s="185"/>
      <c r="R162" s="186"/>
      <c r="S162" s="187"/>
      <c r="T162" s="184"/>
      <c r="U162" s="185"/>
      <c r="V162" s="185"/>
      <c r="W162" s="185"/>
      <c r="X162" s="185"/>
      <c r="Y162" s="172"/>
      <c r="Z162" s="184"/>
      <c r="AA162" s="185"/>
      <c r="AB162" s="185"/>
      <c r="AC162" s="185"/>
      <c r="AD162" s="186"/>
      <c r="AE162" s="187"/>
      <c r="AF162" s="184"/>
      <c r="AG162" s="185"/>
      <c r="AH162" s="185"/>
      <c r="AI162" s="185"/>
      <c r="AJ162" s="185"/>
    </row>
    <row r="163" spans="1:40" ht="32.1" customHeight="1" x14ac:dyDescent="0.15">
      <c r="A163" s="172"/>
      <c r="B163" s="176" t="s">
        <v>27</v>
      </c>
      <c r="C163" s="781" t="str">
        <f>'番編用リスト（女子）'!$AB$40</f>
        <v/>
      </c>
      <c r="D163" s="782"/>
      <c r="E163" s="783"/>
      <c r="F163" s="177"/>
      <c r="G163" s="178"/>
      <c r="H163" s="176" t="s">
        <v>27</v>
      </c>
      <c r="I163" s="781" t="str">
        <f>'番編用リスト（女子）'!$AD$40</f>
        <v/>
      </c>
      <c r="J163" s="782"/>
      <c r="K163" s="783"/>
      <c r="L163" s="172"/>
      <c r="M163" s="172"/>
      <c r="N163" s="176" t="s">
        <v>27</v>
      </c>
      <c r="O163" s="781" t="str">
        <f>'番編用リスト（女子）'!$AF$40</f>
        <v/>
      </c>
      <c r="P163" s="782"/>
      <c r="Q163" s="783"/>
      <c r="R163" s="177"/>
      <c r="S163" s="178"/>
      <c r="T163" s="176" t="s">
        <v>27</v>
      </c>
      <c r="U163" s="781" t="str">
        <f>'番編用リスト（女子）'!$AH$40</f>
        <v/>
      </c>
      <c r="V163" s="782"/>
      <c r="W163" s="783"/>
      <c r="X163" s="172"/>
      <c r="Y163" s="172"/>
      <c r="Z163" s="176" t="s">
        <v>27</v>
      </c>
      <c r="AA163" s="781" t="str">
        <f>'番編用リスト（女子）'!$AJ$40</f>
        <v/>
      </c>
      <c r="AB163" s="782"/>
      <c r="AC163" s="783"/>
      <c r="AD163" s="177"/>
      <c r="AE163" s="178"/>
      <c r="AF163" s="176" t="s">
        <v>27</v>
      </c>
      <c r="AG163" s="781" t="str">
        <f>'番編用リスト（女子）'!$AL$40</f>
        <v/>
      </c>
      <c r="AH163" s="782"/>
      <c r="AI163" s="783"/>
      <c r="AJ163" s="172"/>
      <c r="AL163" s="774"/>
      <c r="AM163" s="774"/>
      <c r="AN163" s="774"/>
    </row>
    <row r="164" spans="1:40" ht="32.1" customHeight="1" x14ac:dyDescent="0.15">
      <c r="A164" s="172"/>
      <c r="B164" s="176" t="s">
        <v>1</v>
      </c>
      <c r="C164" s="775" t="str">
        <f>'番編用リスト（女子）'!$W$40</f>
        <v/>
      </c>
      <c r="D164" s="776"/>
      <c r="E164" s="777"/>
      <c r="F164" s="177"/>
      <c r="G164" s="178"/>
      <c r="H164" s="176" t="s">
        <v>1</v>
      </c>
      <c r="I164" s="775" t="str">
        <f>'番編用リスト（女子）'!$W$40</f>
        <v/>
      </c>
      <c r="J164" s="776"/>
      <c r="K164" s="777"/>
      <c r="L164" s="172"/>
      <c r="M164" s="172"/>
      <c r="N164" s="176" t="s">
        <v>1</v>
      </c>
      <c r="O164" s="775" t="str">
        <f>'番編用リスト（女子）'!$W$40</f>
        <v/>
      </c>
      <c r="P164" s="776"/>
      <c r="Q164" s="777"/>
      <c r="R164" s="177"/>
      <c r="S164" s="178"/>
      <c r="T164" s="176" t="s">
        <v>1</v>
      </c>
      <c r="U164" s="775" t="str">
        <f>'番編用リスト（女子）'!$W$40</f>
        <v/>
      </c>
      <c r="V164" s="776"/>
      <c r="W164" s="777"/>
      <c r="X164" s="172"/>
      <c r="Y164" s="172"/>
      <c r="Z164" s="176" t="s">
        <v>1</v>
      </c>
      <c r="AA164" s="775" t="str">
        <f>'番編用リスト（女子）'!$W$40</f>
        <v/>
      </c>
      <c r="AB164" s="776"/>
      <c r="AC164" s="777"/>
      <c r="AD164" s="177"/>
      <c r="AE164" s="178"/>
      <c r="AF164" s="176" t="s">
        <v>1</v>
      </c>
      <c r="AG164" s="775" t="str">
        <f>'番編用リスト（女子）'!$W$40</f>
        <v/>
      </c>
      <c r="AH164" s="776"/>
      <c r="AI164" s="777"/>
      <c r="AJ164" s="172"/>
      <c r="AL164" s="774"/>
      <c r="AM164" s="774"/>
      <c r="AN164" s="774"/>
    </row>
    <row r="165" spans="1:40" ht="32.1" customHeight="1" x14ac:dyDescent="0.15">
      <c r="A165" s="172"/>
      <c r="B165" s="176" t="s">
        <v>28</v>
      </c>
      <c r="C165" s="778" t="str">
        <f>'番編用リスト（女子）'!$X$40</f>
        <v/>
      </c>
      <c r="D165" s="779"/>
      <c r="E165" s="780"/>
      <c r="F165" s="177"/>
      <c r="G165" s="178"/>
      <c r="H165" s="176" t="s">
        <v>28</v>
      </c>
      <c r="I165" s="778" t="str">
        <f>'番編用リスト（女子）'!$X$40</f>
        <v/>
      </c>
      <c r="J165" s="779"/>
      <c r="K165" s="780"/>
      <c r="L165" s="172"/>
      <c r="M165" s="172"/>
      <c r="N165" s="176" t="s">
        <v>28</v>
      </c>
      <c r="O165" s="778" t="str">
        <f>'番編用リスト（女子）'!$X$40</f>
        <v/>
      </c>
      <c r="P165" s="779"/>
      <c r="Q165" s="780"/>
      <c r="R165" s="177"/>
      <c r="S165" s="178"/>
      <c r="T165" s="176" t="s">
        <v>28</v>
      </c>
      <c r="U165" s="778" t="str">
        <f>'番編用リスト（女子）'!$X$40</f>
        <v/>
      </c>
      <c r="V165" s="779"/>
      <c r="W165" s="780"/>
      <c r="X165" s="172"/>
      <c r="Y165" s="172"/>
      <c r="Z165" s="176" t="s">
        <v>28</v>
      </c>
      <c r="AA165" s="778" t="str">
        <f>'番編用リスト（女子）'!$X$40</f>
        <v/>
      </c>
      <c r="AB165" s="779"/>
      <c r="AC165" s="780"/>
      <c r="AD165" s="177"/>
      <c r="AE165" s="178"/>
      <c r="AF165" s="176" t="s">
        <v>28</v>
      </c>
      <c r="AG165" s="778" t="str">
        <f>'番編用リスト（女子）'!$X$40</f>
        <v/>
      </c>
      <c r="AH165" s="779"/>
      <c r="AI165" s="780"/>
      <c r="AJ165" s="172"/>
      <c r="AL165" s="774"/>
      <c r="AM165" s="774"/>
      <c r="AN165" s="774"/>
    </row>
    <row r="166" spans="1:40" ht="32.1" customHeight="1" x14ac:dyDescent="0.15">
      <c r="A166" s="172"/>
      <c r="B166" s="176" t="s">
        <v>29</v>
      </c>
      <c r="C166" s="179">
        <f>'番編用リスト（女子）'!$AE$4</f>
        <v>0</v>
      </c>
      <c r="D166" s="176" t="s">
        <v>3</v>
      </c>
      <c r="E166" s="176" t="str">
        <f>'番編用リスト（女子）'!$Z$40</f>
        <v/>
      </c>
      <c r="F166" s="177"/>
      <c r="G166" s="178"/>
      <c r="H166" s="176" t="s">
        <v>29</v>
      </c>
      <c r="I166" s="179">
        <f>'番編用リスト（女子）'!$AE$4</f>
        <v>0</v>
      </c>
      <c r="J166" s="176" t="s">
        <v>35</v>
      </c>
      <c r="K166" s="176" t="str">
        <f>'番編用リスト（女子）'!$Z$40</f>
        <v/>
      </c>
      <c r="L166" s="172"/>
      <c r="M166" s="172"/>
      <c r="N166" s="176" t="s">
        <v>29</v>
      </c>
      <c r="O166" s="179">
        <f>'番編用リスト（女子）'!$AE$4</f>
        <v>0</v>
      </c>
      <c r="P166" s="176" t="s">
        <v>3</v>
      </c>
      <c r="Q166" s="176" t="str">
        <f>'番編用リスト（女子）'!$Z$40</f>
        <v/>
      </c>
      <c r="R166" s="177"/>
      <c r="S166" s="178"/>
      <c r="T166" s="176" t="s">
        <v>29</v>
      </c>
      <c r="U166" s="179">
        <f>'番編用リスト（女子）'!$AE$4</f>
        <v>0</v>
      </c>
      <c r="V166" s="176" t="s">
        <v>35</v>
      </c>
      <c r="W166" s="176" t="str">
        <f>'番編用リスト（女子）'!$Z$40</f>
        <v/>
      </c>
      <c r="X166" s="172"/>
      <c r="Y166" s="172"/>
      <c r="Z166" s="176" t="s">
        <v>29</v>
      </c>
      <c r="AA166" s="179">
        <f>'番編用リスト（女子）'!$AE$4</f>
        <v>0</v>
      </c>
      <c r="AB166" s="176" t="s">
        <v>3</v>
      </c>
      <c r="AC166" s="176" t="str">
        <f>'番編用リスト（女子）'!$Z$40</f>
        <v/>
      </c>
      <c r="AD166" s="177"/>
      <c r="AE166" s="178"/>
      <c r="AF166" s="176" t="s">
        <v>29</v>
      </c>
      <c r="AG166" s="179">
        <f>'番編用リスト（女子）'!$AE$4</f>
        <v>0</v>
      </c>
      <c r="AH166" s="176" t="s">
        <v>35</v>
      </c>
      <c r="AI166" s="176" t="str">
        <f>'番編用リスト（女子）'!$Z$40</f>
        <v/>
      </c>
      <c r="AJ166" s="172"/>
      <c r="AM166" s="174"/>
    </row>
    <row r="167" spans="1:40" ht="32.1" customHeight="1" x14ac:dyDescent="0.15">
      <c r="A167" s="172"/>
      <c r="B167" s="176" t="s">
        <v>30</v>
      </c>
      <c r="C167" s="768" t="str">
        <f>'番編用リスト（女子）'!$AC$40</f>
        <v/>
      </c>
      <c r="D167" s="769"/>
      <c r="E167" s="770"/>
      <c r="F167" s="177"/>
      <c r="G167" s="178"/>
      <c r="H167" s="176" t="s">
        <v>30</v>
      </c>
      <c r="I167" s="768" t="str">
        <f>'番編用リスト（女子）'!$AE$40</f>
        <v/>
      </c>
      <c r="J167" s="769"/>
      <c r="K167" s="770"/>
      <c r="L167" s="172"/>
      <c r="M167" s="172"/>
      <c r="N167" s="176" t="s">
        <v>30</v>
      </c>
      <c r="O167" s="768" t="str">
        <f>'番編用リスト（女子）'!$AG$40</f>
        <v/>
      </c>
      <c r="P167" s="769"/>
      <c r="Q167" s="770"/>
      <c r="R167" s="177"/>
      <c r="S167" s="178"/>
      <c r="T167" s="176" t="s">
        <v>30</v>
      </c>
      <c r="U167" s="768" t="str">
        <f>'番編用リスト（女子）'!$AI$40</f>
        <v/>
      </c>
      <c r="V167" s="769"/>
      <c r="W167" s="770"/>
      <c r="X167" s="172"/>
      <c r="Y167" s="172"/>
      <c r="Z167" s="176" t="s">
        <v>30</v>
      </c>
      <c r="AA167" s="771" t="str">
        <f>'番編用リスト（女子）'!$AK$40</f>
        <v/>
      </c>
      <c r="AB167" s="772"/>
      <c r="AC167" s="773"/>
      <c r="AD167" s="177"/>
      <c r="AE167" s="178"/>
      <c r="AF167" s="176" t="s">
        <v>30</v>
      </c>
      <c r="AG167" s="771" t="str">
        <f>'番編用リスト（女子）'!$AM$40</f>
        <v/>
      </c>
      <c r="AH167" s="772"/>
      <c r="AI167" s="773"/>
      <c r="AJ167" s="172"/>
      <c r="AL167" s="774"/>
      <c r="AM167" s="774"/>
      <c r="AN167" s="774"/>
    </row>
    <row r="168" spans="1:40" x14ac:dyDescent="0.15">
      <c r="A168" s="172"/>
      <c r="B168" s="180"/>
      <c r="C168" s="181"/>
      <c r="D168" s="181"/>
      <c r="E168" s="181"/>
      <c r="F168" s="182"/>
      <c r="G168" s="183"/>
      <c r="H168" s="180"/>
      <c r="I168" s="181"/>
      <c r="J168" s="181"/>
      <c r="K168" s="181"/>
      <c r="L168" s="181"/>
      <c r="M168" s="172"/>
      <c r="N168" s="180"/>
      <c r="O168" s="181"/>
      <c r="P168" s="181"/>
      <c r="Q168" s="181"/>
      <c r="R168" s="182"/>
      <c r="S168" s="183"/>
      <c r="T168" s="180"/>
      <c r="U168" s="181"/>
      <c r="V168" s="181"/>
      <c r="W168" s="181"/>
      <c r="X168" s="181"/>
      <c r="Y168" s="172"/>
      <c r="Z168" s="180"/>
      <c r="AA168" s="181"/>
      <c r="AB168" s="181"/>
      <c r="AC168" s="181"/>
      <c r="AD168" s="182"/>
      <c r="AE168" s="183"/>
      <c r="AF168" s="180"/>
      <c r="AG168" s="181"/>
      <c r="AH168" s="181"/>
      <c r="AI168" s="181"/>
      <c r="AJ168" s="181"/>
    </row>
    <row r="169" spans="1:40" x14ac:dyDescent="0.15">
      <c r="A169" s="172"/>
      <c r="B169" s="184"/>
      <c r="C169" s="185"/>
      <c r="D169" s="185"/>
      <c r="E169" s="185"/>
      <c r="F169" s="186"/>
      <c r="G169" s="187"/>
      <c r="H169" s="184"/>
      <c r="I169" s="185"/>
      <c r="J169" s="185"/>
      <c r="K169" s="185"/>
      <c r="L169" s="185"/>
      <c r="M169" s="172"/>
      <c r="N169" s="184"/>
      <c r="O169" s="185"/>
      <c r="P169" s="185"/>
      <c r="Q169" s="185"/>
      <c r="R169" s="186"/>
      <c r="S169" s="187"/>
      <c r="T169" s="184"/>
      <c r="U169" s="185"/>
      <c r="V169" s="185"/>
      <c r="W169" s="185"/>
      <c r="X169" s="185"/>
      <c r="Y169" s="172"/>
      <c r="Z169" s="184"/>
      <c r="AA169" s="185"/>
      <c r="AB169" s="185"/>
      <c r="AC169" s="185"/>
      <c r="AD169" s="186"/>
      <c r="AE169" s="187"/>
      <c r="AF169" s="184"/>
      <c r="AG169" s="185"/>
      <c r="AH169" s="185"/>
      <c r="AI169" s="185"/>
      <c r="AJ169" s="185"/>
    </row>
    <row r="170" spans="1:40" ht="32.1" customHeight="1" x14ac:dyDescent="0.15">
      <c r="A170" s="172"/>
      <c r="B170" s="176" t="s">
        <v>27</v>
      </c>
      <c r="C170" s="781" t="str">
        <f>'番編用リスト（女子）'!$AB$41</f>
        <v/>
      </c>
      <c r="D170" s="782"/>
      <c r="E170" s="783"/>
      <c r="F170" s="177"/>
      <c r="G170" s="178"/>
      <c r="H170" s="176" t="s">
        <v>27</v>
      </c>
      <c r="I170" s="781" t="str">
        <f>'番編用リスト（女子）'!$AD$41</f>
        <v/>
      </c>
      <c r="J170" s="782"/>
      <c r="K170" s="783"/>
      <c r="L170" s="172"/>
      <c r="M170" s="172"/>
      <c r="N170" s="176" t="s">
        <v>27</v>
      </c>
      <c r="O170" s="781" t="str">
        <f>'番編用リスト（女子）'!$AF$41</f>
        <v/>
      </c>
      <c r="P170" s="782"/>
      <c r="Q170" s="783"/>
      <c r="R170" s="177"/>
      <c r="S170" s="178"/>
      <c r="T170" s="176" t="s">
        <v>27</v>
      </c>
      <c r="U170" s="781" t="str">
        <f>'番編用リスト（女子）'!$AH$41</f>
        <v/>
      </c>
      <c r="V170" s="782"/>
      <c r="W170" s="783"/>
      <c r="X170" s="172"/>
      <c r="Y170" s="172"/>
      <c r="Z170" s="176" t="s">
        <v>27</v>
      </c>
      <c r="AA170" s="781" t="str">
        <f>'番編用リスト（女子）'!$AJ$41</f>
        <v/>
      </c>
      <c r="AB170" s="782"/>
      <c r="AC170" s="783"/>
      <c r="AD170" s="177"/>
      <c r="AE170" s="178"/>
      <c r="AF170" s="176" t="s">
        <v>27</v>
      </c>
      <c r="AG170" s="781" t="str">
        <f>'番編用リスト（女子）'!$AL$41</f>
        <v/>
      </c>
      <c r="AH170" s="782"/>
      <c r="AI170" s="783"/>
      <c r="AJ170" s="172"/>
      <c r="AL170" s="774"/>
      <c r="AM170" s="774"/>
      <c r="AN170" s="774"/>
    </row>
    <row r="171" spans="1:40" ht="32.1" customHeight="1" x14ac:dyDescent="0.15">
      <c r="A171" s="172"/>
      <c r="B171" s="176" t="s">
        <v>1</v>
      </c>
      <c r="C171" s="775" t="str">
        <f>'番編用リスト（女子）'!$W$41</f>
        <v/>
      </c>
      <c r="D171" s="776"/>
      <c r="E171" s="777"/>
      <c r="F171" s="177"/>
      <c r="G171" s="178"/>
      <c r="H171" s="176" t="s">
        <v>1</v>
      </c>
      <c r="I171" s="775" t="str">
        <f>'番編用リスト（女子）'!$W$41</f>
        <v/>
      </c>
      <c r="J171" s="776"/>
      <c r="K171" s="777"/>
      <c r="L171" s="172"/>
      <c r="M171" s="172"/>
      <c r="N171" s="176" t="s">
        <v>1</v>
      </c>
      <c r="O171" s="775" t="str">
        <f>'番編用リスト（女子）'!$W$41</f>
        <v/>
      </c>
      <c r="P171" s="776"/>
      <c r="Q171" s="777"/>
      <c r="R171" s="177"/>
      <c r="S171" s="178"/>
      <c r="T171" s="176" t="s">
        <v>1</v>
      </c>
      <c r="U171" s="775" t="str">
        <f>'番編用リスト（女子）'!$W$41</f>
        <v/>
      </c>
      <c r="V171" s="776"/>
      <c r="W171" s="777"/>
      <c r="X171" s="172"/>
      <c r="Y171" s="172"/>
      <c r="Z171" s="176" t="s">
        <v>1</v>
      </c>
      <c r="AA171" s="775" t="str">
        <f>'番編用リスト（女子）'!$W$41</f>
        <v/>
      </c>
      <c r="AB171" s="776"/>
      <c r="AC171" s="777"/>
      <c r="AD171" s="177"/>
      <c r="AE171" s="178"/>
      <c r="AF171" s="176" t="s">
        <v>1</v>
      </c>
      <c r="AG171" s="775" t="str">
        <f>'番編用リスト（女子）'!$W$41</f>
        <v/>
      </c>
      <c r="AH171" s="776"/>
      <c r="AI171" s="777"/>
      <c r="AJ171" s="172"/>
      <c r="AL171" s="774"/>
      <c r="AM171" s="774"/>
      <c r="AN171" s="774"/>
    </row>
    <row r="172" spans="1:40" ht="32.1" customHeight="1" x14ac:dyDescent="0.15">
      <c r="A172" s="172"/>
      <c r="B172" s="176" t="s">
        <v>28</v>
      </c>
      <c r="C172" s="778" t="str">
        <f>'番編用リスト（女子）'!$X$41</f>
        <v/>
      </c>
      <c r="D172" s="779"/>
      <c r="E172" s="780"/>
      <c r="F172" s="177"/>
      <c r="G172" s="178"/>
      <c r="H172" s="176" t="s">
        <v>28</v>
      </c>
      <c r="I172" s="778" t="str">
        <f>'番編用リスト（女子）'!$X$41</f>
        <v/>
      </c>
      <c r="J172" s="779"/>
      <c r="K172" s="780"/>
      <c r="L172" s="172"/>
      <c r="M172" s="172"/>
      <c r="N172" s="176" t="s">
        <v>28</v>
      </c>
      <c r="O172" s="778" t="str">
        <f>'番編用リスト（女子）'!$X$41</f>
        <v/>
      </c>
      <c r="P172" s="779"/>
      <c r="Q172" s="780"/>
      <c r="R172" s="177"/>
      <c r="S172" s="178"/>
      <c r="T172" s="176" t="s">
        <v>28</v>
      </c>
      <c r="U172" s="778" t="str">
        <f>'番編用リスト（女子）'!$X$41</f>
        <v/>
      </c>
      <c r="V172" s="779"/>
      <c r="W172" s="780"/>
      <c r="X172" s="172"/>
      <c r="Y172" s="172"/>
      <c r="Z172" s="176" t="s">
        <v>28</v>
      </c>
      <c r="AA172" s="778" t="str">
        <f>'番編用リスト（女子）'!$X$41</f>
        <v/>
      </c>
      <c r="AB172" s="779"/>
      <c r="AC172" s="780"/>
      <c r="AD172" s="177"/>
      <c r="AE172" s="178"/>
      <c r="AF172" s="176" t="s">
        <v>28</v>
      </c>
      <c r="AG172" s="778" t="str">
        <f>'番編用リスト（女子）'!$X$41</f>
        <v/>
      </c>
      <c r="AH172" s="779"/>
      <c r="AI172" s="780"/>
      <c r="AJ172" s="172"/>
      <c r="AL172" s="774"/>
      <c r="AM172" s="774"/>
      <c r="AN172" s="774"/>
    </row>
    <row r="173" spans="1:40" ht="32.1" customHeight="1" x14ac:dyDescent="0.15">
      <c r="A173" s="172"/>
      <c r="B173" s="176" t="s">
        <v>29</v>
      </c>
      <c r="C173" s="179">
        <f>'番編用リスト（女子）'!$AE$4</f>
        <v>0</v>
      </c>
      <c r="D173" s="176" t="s">
        <v>3</v>
      </c>
      <c r="E173" s="176" t="str">
        <f>'番編用リスト（女子）'!$Z$41</f>
        <v/>
      </c>
      <c r="F173" s="177"/>
      <c r="G173" s="178"/>
      <c r="H173" s="176" t="s">
        <v>29</v>
      </c>
      <c r="I173" s="179">
        <f>'番編用リスト（女子）'!$AE$4</f>
        <v>0</v>
      </c>
      <c r="J173" s="176" t="s">
        <v>35</v>
      </c>
      <c r="K173" s="176" t="str">
        <f>'番編用リスト（女子）'!$Z$41</f>
        <v/>
      </c>
      <c r="L173" s="172"/>
      <c r="M173" s="172"/>
      <c r="N173" s="176" t="s">
        <v>29</v>
      </c>
      <c r="O173" s="179">
        <f>'番編用リスト（女子）'!$AE$4</f>
        <v>0</v>
      </c>
      <c r="P173" s="176" t="s">
        <v>3</v>
      </c>
      <c r="Q173" s="176" t="str">
        <f>'番編用リスト（女子）'!$Z$41</f>
        <v/>
      </c>
      <c r="R173" s="177"/>
      <c r="S173" s="178"/>
      <c r="T173" s="176" t="s">
        <v>29</v>
      </c>
      <c r="U173" s="179">
        <f>'番編用リスト（女子）'!$AE$4</f>
        <v>0</v>
      </c>
      <c r="V173" s="176" t="s">
        <v>35</v>
      </c>
      <c r="W173" s="176" t="str">
        <f>'番編用リスト（女子）'!$Z$41</f>
        <v/>
      </c>
      <c r="X173" s="172"/>
      <c r="Y173" s="172"/>
      <c r="Z173" s="176" t="s">
        <v>29</v>
      </c>
      <c r="AA173" s="179">
        <f>'番編用リスト（女子）'!$AE$4</f>
        <v>0</v>
      </c>
      <c r="AB173" s="176" t="s">
        <v>3</v>
      </c>
      <c r="AC173" s="176" t="str">
        <f>'番編用リスト（女子）'!$Z$41</f>
        <v/>
      </c>
      <c r="AD173" s="177"/>
      <c r="AE173" s="178"/>
      <c r="AF173" s="176" t="s">
        <v>29</v>
      </c>
      <c r="AG173" s="179">
        <f>'番編用リスト（女子）'!$AE$4</f>
        <v>0</v>
      </c>
      <c r="AH173" s="176" t="s">
        <v>35</v>
      </c>
      <c r="AI173" s="176" t="str">
        <f>'番編用リスト（女子）'!$Z$41</f>
        <v/>
      </c>
      <c r="AJ173" s="172"/>
      <c r="AM173" s="174"/>
    </row>
    <row r="174" spans="1:40" ht="32.1" customHeight="1" x14ac:dyDescent="0.15">
      <c r="A174" s="172"/>
      <c r="B174" s="176" t="s">
        <v>30</v>
      </c>
      <c r="C174" s="768" t="str">
        <f>'番編用リスト（女子）'!$AC$41</f>
        <v/>
      </c>
      <c r="D174" s="769"/>
      <c r="E174" s="770"/>
      <c r="F174" s="177"/>
      <c r="G174" s="178"/>
      <c r="H174" s="176" t="s">
        <v>30</v>
      </c>
      <c r="I174" s="768" t="str">
        <f>'番編用リスト（女子）'!$AE$41</f>
        <v/>
      </c>
      <c r="J174" s="769"/>
      <c r="K174" s="770"/>
      <c r="L174" s="172"/>
      <c r="M174" s="172"/>
      <c r="N174" s="176" t="s">
        <v>30</v>
      </c>
      <c r="O174" s="768" t="str">
        <f>'番編用リスト（女子）'!$AG$41</f>
        <v/>
      </c>
      <c r="P174" s="769"/>
      <c r="Q174" s="770"/>
      <c r="R174" s="177"/>
      <c r="S174" s="178"/>
      <c r="T174" s="176" t="s">
        <v>30</v>
      </c>
      <c r="U174" s="768" t="str">
        <f>'番編用リスト（女子）'!$AI$41</f>
        <v/>
      </c>
      <c r="V174" s="769"/>
      <c r="W174" s="770"/>
      <c r="X174" s="172"/>
      <c r="Y174" s="172"/>
      <c r="Z174" s="176" t="s">
        <v>30</v>
      </c>
      <c r="AA174" s="771" t="str">
        <f>'番編用リスト（女子）'!$AK$41</f>
        <v/>
      </c>
      <c r="AB174" s="772"/>
      <c r="AC174" s="773"/>
      <c r="AD174" s="177"/>
      <c r="AE174" s="178"/>
      <c r="AF174" s="176" t="s">
        <v>30</v>
      </c>
      <c r="AG174" s="771" t="str">
        <f>'番編用リスト（女子）'!$AM$41</f>
        <v/>
      </c>
      <c r="AH174" s="772"/>
      <c r="AI174" s="773"/>
      <c r="AJ174" s="172"/>
      <c r="AL174" s="774"/>
      <c r="AM174" s="774"/>
      <c r="AN174" s="774"/>
    </row>
    <row r="175" spans="1:40" ht="18.75" customHeight="1" x14ac:dyDescent="0.15">
      <c r="A175" s="172"/>
      <c r="B175" s="173"/>
      <c r="C175" s="172"/>
      <c r="D175" s="172"/>
      <c r="E175" s="172"/>
      <c r="F175" s="172"/>
      <c r="G175" s="183"/>
      <c r="H175" s="173"/>
      <c r="I175" s="172"/>
      <c r="J175" s="172"/>
      <c r="K175" s="172"/>
      <c r="L175" s="172"/>
      <c r="M175" s="172"/>
      <c r="N175" s="173"/>
      <c r="O175" s="172"/>
      <c r="P175" s="172"/>
      <c r="Q175" s="172"/>
      <c r="R175" s="172"/>
      <c r="S175" s="183"/>
      <c r="T175" s="173"/>
      <c r="U175" s="172"/>
      <c r="V175" s="172"/>
      <c r="W175" s="172"/>
      <c r="X175" s="172"/>
      <c r="Y175" s="172"/>
      <c r="Z175" s="173"/>
      <c r="AA175" s="172"/>
      <c r="AB175" s="172"/>
      <c r="AC175" s="172"/>
      <c r="AD175" s="172"/>
      <c r="AE175" s="183"/>
      <c r="AF175" s="173"/>
      <c r="AG175" s="172"/>
      <c r="AH175" s="172"/>
      <c r="AI175" s="172"/>
      <c r="AJ175" s="172"/>
      <c r="AL175" s="774"/>
      <c r="AM175" s="774"/>
      <c r="AN175" s="774"/>
    </row>
    <row r="176" spans="1:40" x14ac:dyDescent="0.15">
      <c r="A176" s="172"/>
      <c r="B176" s="173"/>
      <c r="C176" s="172"/>
      <c r="D176" s="172"/>
      <c r="E176" s="172"/>
      <c r="F176" s="172"/>
      <c r="G176" s="172"/>
      <c r="H176" s="173"/>
      <c r="I176" s="172"/>
      <c r="J176" s="172"/>
      <c r="K176" s="172"/>
      <c r="L176" s="172"/>
      <c r="M176" s="172"/>
      <c r="N176" s="173"/>
      <c r="O176" s="172"/>
      <c r="P176" s="172"/>
      <c r="Q176" s="172"/>
      <c r="R176" s="172"/>
      <c r="S176" s="172"/>
      <c r="T176" s="173"/>
      <c r="U176" s="172"/>
      <c r="V176" s="172"/>
      <c r="W176" s="172"/>
      <c r="X176" s="172"/>
      <c r="Y176" s="172"/>
      <c r="Z176" s="173"/>
      <c r="AA176" s="172"/>
      <c r="AB176" s="172"/>
      <c r="AC176" s="172"/>
      <c r="AD176" s="172"/>
      <c r="AE176" s="172"/>
      <c r="AF176" s="173"/>
      <c r="AG176" s="172"/>
      <c r="AH176" s="172"/>
      <c r="AI176" s="172"/>
      <c r="AJ176" s="172"/>
    </row>
    <row r="177" spans="1:40" ht="32.1" customHeight="1" x14ac:dyDescent="0.15">
      <c r="A177" s="172"/>
      <c r="B177" s="176" t="s">
        <v>27</v>
      </c>
      <c r="C177" s="781" t="str">
        <f>'番編用リスト（女子）'!$AB$42</f>
        <v/>
      </c>
      <c r="D177" s="782"/>
      <c r="E177" s="783"/>
      <c r="F177" s="177"/>
      <c r="G177" s="178"/>
      <c r="H177" s="176" t="s">
        <v>27</v>
      </c>
      <c r="I177" s="781" t="str">
        <f>'番編用リスト（女子）'!$AD$42</f>
        <v/>
      </c>
      <c r="J177" s="782"/>
      <c r="K177" s="783"/>
      <c r="L177" s="172"/>
      <c r="M177" s="172"/>
      <c r="N177" s="176" t="s">
        <v>27</v>
      </c>
      <c r="O177" s="781" t="str">
        <f>'番編用リスト（女子）'!$AF$42</f>
        <v/>
      </c>
      <c r="P177" s="782"/>
      <c r="Q177" s="783"/>
      <c r="R177" s="177"/>
      <c r="S177" s="178"/>
      <c r="T177" s="176" t="s">
        <v>27</v>
      </c>
      <c r="U177" s="781" t="str">
        <f>'番編用リスト（女子）'!$AH$42</f>
        <v/>
      </c>
      <c r="V177" s="782"/>
      <c r="W177" s="783"/>
      <c r="X177" s="172"/>
      <c r="Y177" s="172"/>
      <c r="Z177" s="176" t="s">
        <v>27</v>
      </c>
      <c r="AA177" s="781" t="str">
        <f>'番編用リスト（女子）'!$AJ$42</f>
        <v/>
      </c>
      <c r="AB177" s="782"/>
      <c r="AC177" s="783"/>
      <c r="AD177" s="177"/>
      <c r="AE177" s="178"/>
      <c r="AF177" s="176" t="s">
        <v>27</v>
      </c>
      <c r="AG177" s="781" t="str">
        <f>'番編用リスト（女子）'!$AL$42</f>
        <v/>
      </c>
      <c r="AH177" s="782"/>
      <c r="AI177" s="783"/>
      <c r="AJ177" s="172"/>
      <c r="AL177" s="774"/>
      <c r="AM177" s="774"/>
      <c r="AN177" s="774"/>
    </row>
    <row r="178" spans="1:40" ht="32.1" customHeight="1" x14ac:dyDescent="0.15">
      <c r="A178" s="172"/>
      <c r="B178" s="176" t="s">
        <v>1</v>
      </c>
      <c r="C178" s="775" t="str">
        <f>'番編用リスト（女子）'!$W$42</f>
        <v/>
      </c>
      <c r="D178" s="776"/>
      <c r="E178" s="777"/>
      <c r="F178" s="177"/>
      <c r="G178" s="178"/>
      <c r="H178" s="176" t="s">
        <v>1</v>
      </c>
      <c r="I178" s="775" t="str">
        <f>'番編用リスト（女子）'!$W$42</f>
        <v/>
      </c>
      <c r="J178" s="776"/>
      <c r="K178" s="777"/>
      <c r="L178" s="172"/>
      <c r="M178" s="172"/>
      <c r="N178" s="176" t="s">
        <v>1</v>
      </c>
      <c r="O178" s="775" t="str">
        <f>'番編用リスト（女子）'!$W$42</f>
        <v/>
      </c>
      <c r="P178" s="776"/>
      <c r="Q178" s="777"/>
      <c r="R178" s="177"/>
      <c r="S178" s="178"/>
      <c r="T178" s="176" t="s">
        <v>1</v>
      </c>
      <c r="U178" s="775" t="str">
        <f>'番編用リスト（女子）'!$W$42</f>
        <v/>
      </c>
      <c r="V178" s="776"/>
      <c r="W178" s="777"/>
      <c r="X178" s="172"/>
      <c r="Y178" s="172"/>
      <c r="Z178" s="176" t="s">
        <v>1</v>
      </c>
      <c r="AA178" s="775" t="str">
        <f>'番編用リスト（女子）'!$W$42</f>
        <v/>
      </c>
      <c r="AB178" s="776"/>
      <c r="AC178" s="777"/>
      <c r="AD178" s="177"/>
      <c r="AE178" s="178"/>
      <c r="AF178" s="176" t="s">
        <v>1</v>
      </c>
      <c r="AG178" s="775" t="str">
        <f>'番編用リスト（女子）'!$W$42</f>
        <v/>
      </c>
      <c r="AH178" s="776"/>
      <c r="AI178" s="777"/>
      <c r="AJ178" s="172"/>
      <c r="AL178" s="774"/>
      <c r="AM178" s="774"/>
      <c r="AN178" s="774"/>
    </row>
    <row r="179" spans="1:40" ht="32.1" customHeight="1" x14ac:dyDescent="0.15">
      <c r="A179" s="172"/>
      <c r="B179" s="176" t="s">
        <v>28</v>
      </c>
      <c r="C179" s="778" t="str">
        <f>'番編用リスト（女子）'!$X$42</f>
        <v/>
      </c>
      <c r="D179" s="779"/>
      <c r="E179" s="780"/>
      <c r="F179" s="177"/>
      <c r="G179" s="178"/>
      <c r="H179" s="176" t="s">
        <v>28</v>
      </c>
      <c r="I179" s="778" t="str">
        <f>'番編用リスト（女子）'!$X$42</f>
        <v/>
      </c>
      <c r="J179" s="779"/>
      <c r="K179" s="780"/>
      <c r="L179" s="172"/>
      <c r="M179" s="172"/>
      <c r="N179" s="176" t="s">
        <v>28</v>
      </c>
      <c r="O179" s="778" t="str">
        <f>'番編用リスト（女子）'!$X$42</f>
        <v/>
      </c>
      <c r="P179" s="779"/>
      <c r="Q179" s="780"/>
      <c r="R179" s="177"/>
      <c r="S179" s="178"/>
      <c r="T179" s="176" t="s">
        <v>28</v>
      </c>
      <c r="U179" s="778" t="str">
        <f>'番編用リスト（女子）'!$X$42</f>
        <v/>
      </c>
      <c r="V179" s="779"/>
      <c r="W179" s="780"/>
      <c r="X179" s="172"/>
      <c r="Y179" s="172"/>
      <c r="Z179" s="176" t="s">
        <v>28</v>
      </c>
      <c r="AA179" s="778" t="str">
        <f>'番編用リスト（女子）'!$X$42</f>
        <v/>
      </c>
      <c r="AB179" s="779"/>
      <c r="AC179" s="780"/>
      <c r="AD179" s="177"/>
      <c r="AE179" s="178"/>
      <c r="AF179" s="176" t="s">
        <v>28</v>
      </c>
      <c r="AG179" s="778" t="str">
        <f>'番編用リスト（女子）'!$X$42</f>
        <v/>
      </c>
      <c r="AH179" s="779"/>
      <c r="AI179" s="780"/>
      <c r="AJ179" s="172"/>
      <c r="AL179" s="774"/>
      <c r="AM179" s="774"/>
      <c r="AN179" s="774"/>
    </row>
    <row r="180" spans="1:40" ht="32.1" customHeight="1" x14ac:dyDescent="0.15">
      <c r="A180" s="172"/>
      <c r="B180" s="176" t="s">
        <v>29</v>
      </c>
      <c r="C180" s="179">
        <f>'番編用リスト（女子）'!$AE$4</f>
        <v>0</v>
      </c>
      <c r="D180" s="176" t="s">
        <v>3</v>
      </c>
      <c r="E180" s="176" t="str">
        <f>'番編用リスト（女子）'!$Z$42</f>
        <v/>
      </c>
      <c r="F180" s="177"/>
      <c r="G180" s="178"/>
      <c r="H180" s="176" t="s">
        <v>29</v>
      </c>
      <c r="I180" s="179">
        <f>'番編用リスト（女子）'!$AE$4</f>
        <v>0</v>
      </c>
      <c r="J180" s="176" t="s">
        <v>35</v>
      </c>
      <c r="K180" s="176" t="str">
        <f>'番編用リスト（女子）'!$Z$42</f>
        <v/>
      </c>
      <c r="L180" s="172"/>
      <c r="M180" s="172"/>
      <c r="N180" s="176" t="s">
        <v>29</v>
      </c>
      <c r="O180" s="179">
        <f>'番編用リスト（女子）'!$AE$4</f>
        <v>0</v>
      </c>
      <c r="P180" s="176" t="s">
        <v>3</v>
      </c>
      <c r="Q180" s="176" t="str">
        <f>'番編用リスト（女子）'!$Z$42</f>
        <v/>
      </c>
      <c r="R180" s="177"/>
      <c r="S180" s="178"/>
      <c r="T180" s="176" t="s">
        <v>29</v>
      </c>
      <c r="U180" s="179">
        <f>'番編用リスト（女子）'!$AE$4</f>
        <v>0</v>
      </c>
      <c r="V180" s="176" t="s">
        <v>35</v>
      </c>
      <c r="W180" s="176" t="str">
        <f>'番編用リスト（女子）'!$Z$42</f>
        <v/>
      </c>
      <c r="X180" s="172"/>
      <c r="Y180" s="172"/>
      <c r="Z180" s="176" t="s">
        <v>29</v>
      </c>
      <c r="AA180" s="179">
        <f>'番編用リスト（女子）'!$AE$4</f>
        <v>0</v>
      </c>
      <c r="AB180" s="176" t="s">
        <v>3</v>
      </c>
      <c r="AC180" s="176" t="str">
        <f>'番編用リスト（女子）'!$Z$42</f>
        <v/>
      </c>
      <c r="AD180" s="177"/>
      <c r="AE180" s="178"/>
      <c r="AF180" s="176" t="s">
        <v>29</v>
      </c>
      <c r="AG180" s="179">
        <f>'番編用リスト（女子）'!$AE$4</f>
        <v>0</v>
      </c>
      <c r="AH180" s="176" t="s">
        <v>35</v>
      </c>
      <c r="AI180" s="176" t="str">
        <f>'番編用リスト（女子）'!$Z$42</f>
        <v/>
      </c>
      <c r="AJ180" s="172"/>
      <c r="AM180" s="174"/>
    </row>
    <row r="181" spans="1:40" ht="32.1" customHeight="1" x14ac:dyDescent="0.15">
      <c r="A181" s="172"/>
      <c r="B181" s="176" t="s">
        <v>30</v>
      </c>
      <c r="C181" s="768" t="str">
        <f>'番編用リスト（女子）'!$AC$42</f>
        <v/>
      </c>
      <c r="D181" s="769"/>
      <c r="E181" s="770"/>
      <c r="F181" s="177"/>
      <c r="G181" s="178"/>
      <c r="H181" s="176" t="s">
        <v>30</v>
      </c>
      <c r="I181" s="768" t="str">
        <f>'番編用リスト（女子）'!$AE$42</f>
        <v/>
      </c>
      <c r="J181" s="769"/>
      <c r="K181" s="770"/>
      <c r="L181" s="172"/>
      <c r="M181" s="172"/>
      <c r="N181" s="176" t="s">
        <v>30</v>
      </c>
      <c r="O181" s="768" t="str">
        <f>'番編用リスト（女子）'!$AG$42</f>
        <v/>
      </c>
      <c r="P181" s="769"/>
      <c r="Q181" s="770"/>
      <c r="R181" s="177"/>
      <c r="S181" s="178"/>
      <c r="T181" s="176" t="s">
        <v>30</v>
      </c>
      <c r="U181" s="768" t="str">
        <f>'番編用リスト（女子）'!$AI$42</f>
        <v/>
      </c>
      <c r="V181" s="769"/>
      <c r="W181" s="770"/>
      <c r="X181" s="172"/>
      <c r="Y181" s="172"/>
      <c r="Z181" s="176" t="s">
        <v>30</v>
      </c>
      <c r="AA181" s="771" t="str">
        <f>'番編用リスト（女子）'!$AK$42</f>
        <v/>
      </c>
      <c r="AB181" s="772"/>
      <c r="AC181" s="773"/>
      <c r="AD181" s="177"/>
      <c r="AE181" s="178"/>
      <c r="AF181" s="176" t="s">
        <v>30</v>
      </c>
      <c r="AG181" s="771" t="str">
        <f>'番編用リスト（女子）'!$AM$42</f>
        <v/>
      </c>
      <c r="AH181" s="772"/>
      <c r="AI181" s="773"/>
      <c r="AJ181" s="172"/>
      <c r="AL181" s="774"/>
      <c r="AM181" s="774"/>
      <c r="AN181" s="774"/>
    </row>
    <row r="182" spans="1:40" x14ac:dyDescent="0.15">
      <c r="A182" s="172"/>
      <c r="B182" s="180"/>
      <c r="C182" s="181"/>
      <c r="D182" s="181"/>
      <c r="E182" s="181"/>
      <c r="F182" s="182"/>
      <c r="G182" s="183"/>
      <c r="H182" s="180"/>
      <c r="I182" s="181"/>
      <c r="J182" s="181"/>
      <c r="K182" s="181"/>
      <c r="L182" s="181"/>
      <c r="M182" s="172"/>
      <c r="N182" s="180"/>
      <c r="O182" s="181"/>
      <c r="P182" s="181"/>
      <c r="Q182" s="181"/>
      <c r="R182" s="182"/>
      <c r="S182" s="183"/>
      <c r="T182" s="180"/>
      <c r="U182" s="181"/>
      <c r="V182" s="181"/>
      <c r="W182" s="181"/>
      <c r="X182" s="181"/>
      <c r="Y182" s="172"/>
      <c r="Z182" s="180"/>
      <c r="AA182" s="181"/>
      <c r="AB182" s="181"/>
      <c r="AC182" s="181"/>
      <c r="AD182" s="182"/>
      <c r="AE182" s="183"/>
      <c r="AF182" s="180"/>
      <c r="AG182" s="181"/>
      <c r="AH182" s="181"/>
      <c r="AI182" s="181"/>
      <c r="AJ182" s="181"/>
    </row>
    <row r="183" spans="1:40" x14ac:dyDescent="0.15">
      <c r="A183" s="172"/>
      <c r="B183" s="184"/>
      <c r="C183" s="185"/>
      <c r="D183" s="185"/>
      <c r="E183" s="185"/>
      <c r="F183" s="186"/>
      <c r="G183" s="187"/>
      <c r="H183" s="184"/>
      <c r="I183" s="185"/>
      <c r="J183" s="185"/>
      <c r="K183" s="185"/>
      <c r="L183" s="185"/>
      <c r="M183" s="172"/>
      <c r="N183" s="184"/>
      <c r="O183" s="185"/>
      <c r="P183" s="185"/>
      <c r="Q183" s="185"/>
      <c r="R183" s="186"/>
      <c r="S183" s="187"/>
      <c r="T183" s="184"/>
      <c r="U183" s="185"/>
      <c r="V183" s="185"/>
      <c r="W183" s="185"/>
      <c r="X183" s="185"/>
      <c r="Y183" s="172"/>
      <c r="Z183" s="184"/>
      <c r="AA183" s="185"/>
      <c r="AB183" s="185"/>
      <c r="AC183" s="185"/>
      <c r="AD183" s="186"/>
      <c r="AE183" s="187"/>
      <c r="AF183" s="184"/>
      <c r="AG183" s="185"/>
      <c r="AH183" s="185"/>
      <c r="AI183" s="185"/>
      <c r="AJ183" s="185"/>
    </row>
    <row r="184" spans="1:40" ht="32.1" customHeight="1" x14ac:dyDescent="0.15">
      <c r="A184" s="172"/>
      <c r="B184" s="176" t="s">
        <v>27</v>
      </c>
      <c r="C184" s="781" t="str">
        <f>'番編用リスト（女子）'!$AB$43</f>
        <v/>
      </c>
      <c r="D184" s="782"/>
      <c r="E184" s="783"/>
      <c r="F184" s="177"/>
      <c r="G184" s="178"/>
      <c r="H184" s="176" t="s">
        <v>27</v>
      </c>
      <c r="I184" s="781" t="str">
        <f>'番編用リスト（女子）'!$AD$43</f>
        <v/>
      </c>
      <c r="J184" s="782"/>
      <c r="K184" s="783"/>
      <c r="L184" s="172"/>
      <c r="M184" s="172"/>
      <c r="N184" s="176" t="s">
        <v>27</v>
      </c>
      <c r="O184" s="781" t="str">
        <f>'番編用リスト（女子）'!$AF$43</f>
        <v/>
      </c>
      <c r="P184" s="782"/>
      <c r="Q184" s="783"/>
      <c r="R184" s="177"/>
      <c r="S184" s="178"/>
      <c r="T184" s="176" t="s">
        <v>27</v>
      </c>
      <c r="U184" s="781" t="str">
        <f>'番編用リスト（女子）'!$AH$43</f>
        <v/>
      </c>
      <c r="V184" s="782"/>
      <c r="W184" s="783"/>
      <c r="X184" s="172"/>
      <c r="Y184" s="172"/>
      <c r="Z184" s="176" t="s">
        <v>27</v>
      </c>
      <c r="AA184" s="781" t="str">
        <f>'番編用リスト（女子）'!$AJ$43</f>
        <v/>
      </c>
      <c r="AB184" s="782"/>
      <c r="AC184" s="783"/>
      <c r="AD184" s="177"/>
      <c r="AE184" s="178"/>
      <c r="AF184" s="176" t="s">
        <v>27</v>
      </c>
      <c r="AG184" s="781" t="str">
        <f>'番編用リスト（女子）'!$AL$43</f>
        <v/>
      </c>
      <c r="AH184" s="782"/>
      <c r="AI184" s="783"/>
      <c r="AJ184" s="172"/>
      <c r="AL184" s="774"/>
      <c r="AM184" s="774"/>
      <c r="AN184" s="774"/>
    </row>
    <row r="185" spans="1:40" ht="32.1" customHeight="1" x14ac:dyDescent="0.15">
      <c r="A185" s="172"/>
      <c r="B185" s="176" t="s">
        <v>1</v>
      </c>
      <c r="C185" s="775" t="str">
        <f>'番編用リスト（女子）'!$W$43</f>
        <v/>
      </c>
      <c r="D185" s="776"/>
      <c r="E185" s="777"/>
      <c r="F185" s="177"/>
      <c r="G185" s="178"/>
      <c r="H185" s="176" t="s">
        <v>1</v>
      </c>
      <c r="I185" s="775" t="str">
        <f>'番編用リスト（女子）'!$W$43</f>
        <v/>
      </c>
      <c r="J185" s="776"/>
      <c r="K185" s="777"/>
      <c r="L185" s="172"/>
      <c r="M185" s="172"/>
      <c r="N185" s="176" t="s">
        <v>1</v>
      </c>
      <c r="O185" s="775" t="str">
        <f>'番編用リスト（女子）'!$W$43</f>
        <v/>
      </c>
      <c r="P185" s="776"/>
      <c r="Q185" s="777"/>
      <c r="R185" s="177"/>
      <c r="S185" s="178"/>
      <c r="T185" s="176" t="s">
        <v>1</v>
      </c>
      <c r="U185" s="775" t="str">
        <f>'番編用リスト（女子）'!$W$43</f>
        <v/>
      </c>
      <c r="V185" s="776"/>
      <c r="W185" s="777"/>
      <c r="X185" s="172"/>
      <c r="Y185" s="172"/>
      <c r="Z185" s="176" t="s">
        <v>1</v>
      </c>
      <c r="AA185" s="775" t="str">
        <f>'番編用リスト（女子）'!$W$43</f>
        <v/>
      </c>
      <c r="AB185" s="776"/>
      <c r="AC185" s="777"/>
      <c r="AD185" s="177"/>
      <c r="AE185" s="178"/>
      <c r="AF185" s="176" t="s">
        <v>1</v>
      </c>
      <c r="AG185" s="775" t="str">
        <f>'番編用リスト（女子）'!$W$43</f>
        <v/>
      </c>
      <c r="AH185" s="776"/>
      <c r="AI185" s="777"/>
      <c r="AJ185" s="172"/>
      <c r="AL185" s="774"/>
      <c r="AM185" s="774"/>
      <c r="AN185" s="774"/>
    </row>
    <row r="186" spans="1:40" ht="32.1" customHeight="1" x14ac:dyDescent="0.15">
      <c r="A186" s="172"/>
      <c r="B186" s="176" t="s">
        <v>28</v>
      </c>
      <c r="C186" s="778" t="str">
        <f>'番編用リスト（女子）'!$X$43</f>
        <v/>
      </c>
      <c r="D186" s="779"/>
      <c r="E186" s="780"/>
      <c r="F186" s="177"/>
      <c r="G186" s="178"/>
      <c r="H186" s="176" t="s">
        <v>28</v>
      </c>
      <c r="I186" s="778" t="str">
        <f>'番編用リスト（女子）'!$X$43</f>
        <v/>
      </c>
      <c r="J186" s="779"/>
      <c r="K186" s="780"/>
      <c r="L186" s="172"/>
      <c r="M186" s="172"/>
      <c r="N186" s="176" t="s">
        <v>28</v>
      </c>
      <c r="O186" s="778" t="str">
        <f>'番編用リスト（女子）'!$X$43</f>
        <v/>
      </c>
      <c r="P186" s="779"/>
      <c r="Q186" s="780"/>
      <c r="R186" s="177"/>
      <c r="S186" s="178"/>
      <c r="T186" s="176" t="s">
        <v>28</v>
      </c>
      <c r="U186" s="778" t="str">
        <f>'番編用リスト（女子）'!$X$43</f>
        <v/>
      </c>
      <c r="V186" s="779"/>
      <c r="W186" s="780"/>
      <c r="X186" s="172"/>
      <c r="Y186" s="172"/>
      <c r="Z186" s="176" t="s">
        <v>28</v>
      </c>
      <c r="AA186" s="778" t="str">
        <f>'番編用リスト（女子）'!$X$43</f>
        <v/>
      </c>
      <c r="AB186" s="779"/>
      <c r="AC186" s="780"/>
      <c r="AD186" s="177"/>
      <c r="AE186" s="178"/>
      <c r="AF186" s="176" t="s">
        <v>28</v>
      </c>
      <c r="AG186" s="778" t="str">
        <f>'番編用リスト（女子）'!$X$43</f>
        <v/>
      </c>
      <c r="AH186" s="779"/>
      <c r="AI186" s="780"/>
      <c r="AJ186" s="172"/>
      <c r="AL186" s="774"/>
      <c r="AM186" s="774"/>
      <c r="AN186" s="774"/>
    </row>
    <row r="187" spans="1:40" ht="32.1" customHeight="1" x14ac:dyDescent="0.15">
      <c r="A187" s="172"/>
      <c r="B187" s="176" t="s">
        <v>29</v>
      </c>
      <c r="C187" s="179">
        <f>'番編用リスト（女子）'!$AE$4</f>
        <v>0</v>
      </c>
      <c r="D187" s="176" t="s">
        <v>3</v>
      </c>
      <c r="E187" s="176" t="str">
        <f>'番編用リスト（女子）'!$Z$43</f>
        <v/>
      </c>
      <c r="F187" s="177"/>
      <c r="G187" s="178"/>
      <c r="H187" s="176" t="s">
        <v>29</v>
      </c>
      <c r="I187" s="179">
        <f>'番編用リスト（女子）'!$AE$4</f>
        <v>0</v>
      </c>
      <c r="J187" s="176" t="s">
        <v>35</v>
      </c>
      <c r="K187" s="176" t="str">
        <f>'番編用リスト（女子）'!$Z$43</f>
        <v/>
      </c>
      <c r="L187" s="172"/>
      <c r="M187" s="172"/>
      <c r="N187" s="176" t="s">
        <v>29</v>
      </c>
      <c r="O187" s="179">
        <f>'番編用リスト（女子）'!$AE$4</f>
        <v>0</v>
      </c>
      <c r="P187" s="176" t="s">
        <v>3</v>
      </c>
      <c r="Q187" s="176" t="str">
        <f>'番編用リスト（女子）'!$Z$43</f>
        <v/>
      </c>
      <c r="R187" s="177"/>
      <c r="S187" s="178"/>
      <c r="T187" s="176" t="s">
        <v>29</v>
      </c>
      <c r="U187" s="179">
        <f>'番編用リスト（女子）'!$AE$4</f>
        <v>0</v>
      </c>
      <c r="V187" s="176" t="s">
        <v>35</v>
      </c>
      <c r="W187" s="176" t="str">
        <f>'番編用リスト（女子）'!$Z$43</f>
        <v/>
      </c>
      <c r="X187" s="172"/>
      <c r="Y187" s="172"/>
      <c r="Z187" s="176" t="s">
        <v>29</v>
      </c>
      <c r="AA187" s="179">
        <f>'番編用リスト（女子）'!$AE$4</f>
        <v>0</v>
      </c>
      <c r="AB187" s="176" t="s">
        <v>3</v>
      </c>
      <c r="AC187" s="176" t="str">
        <f>'番編用リスト（女子）'!$Z$43</f>
        <v/>
      </c>
      <c r="AD187" s="177"/>
      <c r="AE187" s="178"/>
      <c r="AF187" s="176" t="s">
        <v>29</v>
      </c>
      <c r="AG187" s="179">
        <f>'番編用リスト（女子）'!$AE$4</f>
        <v>0</v>
      </c>
      <c r="AH187" s="176" t="s">
        <v>35</v>
      </c>
      <c r="AI187" s="176" t="str">
        <f>'番編用リスト（女子）'!$Z$43</f>
        <v/>
      </c>
      <c r="AJ187" s="172"/>
      <c r="AM187" s="174"/>
    </row>
    <row r="188" spans="1:40" ht="32.1" customHeight="1" x14ac:dyDescent="0.15">
      <c r="A188" s="172"/>
      <c r="B188" s="176" t="s">
        <v>30</v>
      </c>
      <c r="C188" s="768" t="str">
        <f>'番編用リスト（女子）'!$AC$43</f>
        <v/>
      </c>
      <c r="D188" s="769"/>
      <c r="E188" s="770"/>
      <c r="F188" s="177"/>
      <c r="G188" s="178"/>
      <c r="H188" s="176" t="s">
        <v>30</v>
      </c>
      <c r="I188" s="768" t="str">
        <f>'番編用リスト（女子）'!$AE$43</f>
        <v/>
      </c>
      <c r="J188" s="769"/>
      <c r="K188" s="770"/>
      <c r="L188" s="172"/>
      <c r="M188" s="172"/>
      <c r="N188" s="176" t="s">
        <v>30</v>
      </c>
      <c r="O188" s="768" t="str">
        <f>'番編用リスト（女子）'!$AG$43</f>
        <v/>
      </c>
      <c r="P188" s="769"/>
      <c r="Q188" s="770"/>
      <c r="R188" s="177"/>
      <c r="S188" s="178"/>
      <c r="T188" s="176" t="s">
        <v>30</v>
      </c>
      <c r="U188" s="768" t="str">
        <f>'番編用リスト（女子）'!$AI$43</f>
        <v/>
      </c>
      <c r="V188" s="769"/>
      <c r="W188" s="770"/>
      <c r="X188" s="172"/>
      <c r="Y188" s="172"/>
      <c r="Z188" s="176" t="s">
        <v>30</v>
      </c>
      <c r="AA188" s="771" t="str">
        <f>'番編用リスト（女子）'!$AK$43</f>
        <v/>
      </c>
      <c r="AB188" s="772"/>
      <c r="AC188" s="773"/>
      <c r="AD188" s="177"/>
      <c r="AE188" s="178"/>
      <c r="AF188" s="176" t="s">
        <v>30</v>
      </c>
      <c r="AG188" s="771" t="str">
        <f>'番編用リスト（女子）'!$AM$43</f>
        <v/>
      </c>
      <c r="AH188" s="772"/>
      <c r="AI188" s="773"/>
      <c r="AJ188" s="172"/>
      <c r="AL188" s="774"/>
      <c r="AM188" s="774"/>
      <c r="AN188" s="774"/>
    </row>
    <row r="189" spans="1:40" x14ac:dyDescent="0.15">
      <c r="A189" s="172"/>
      <c r="B189" s="180"/>
      <c r="C189" s="181"/>
      <c r="D189" s="181"/>
      <c r="E189" s="181"/>
      <c r="F189" s="182"/>
      <c r="G189" s="183"/>
      <c r="H189" s="180"/>
      <c r="I189" s="181"/>
      <c r="J189" s="181"/>
      <c r="K189" s="181"/>
      <c r="L189" s="181"/>
      <c r="M189" s="172"/>
      <c r="N189" s="180"/>
      <c r="O189" s="181"/>
      <c r="P189" s="181"/>
      <c r="Q189" s="181"/>
      <c r="R189" s="182"/>
      <c r="S189" s="183"/>
      <c r="T189" s="180"/>
      <c r="U189" s="181"/>
      <c r="V189" s="181"/>
      <c r="W189" s="181"/>
      <c r="X189" s="181"/>
      <c r="Y189" s="172"/>
      <c r="Z189" s="180"/>
      <c r="AA189" s="181"/>
      <c r="AB189" s="181"/>
      <c r="AC189" s="181"/>
      <c r="AD189" s="182"/>
      <c r="AE189" s="183"/>
      <c r="AF189" s="180"/>
      <c r="AG189" s="181"/>
      <c r="AH189" s="181"/>
      <c r="AI189" s="181"/>
      <c r="AJ189" s="181"/>
    </row>
    <row r="190" spans="1:40" x14ac:dyDescent="0.15">
      <c r="A190" s="172"/>
      <c r="B190" s="184"/>
      <c r="C190" s="185"/>
      <c r="D190" s="185"/>
      <c r="E190" s="185"/>
      <c r="F190" s="186"/>
      <c r="G190" s="187"/>
      <c r="H190" s="184"/>
      <c r="I190" s="185"/>
      <c r="J190" s="185"/>
      <c r="K190" s="185"/>
      <c r="L190" s="185"/>
      <c r="M190" s="172"/>
      <c r="N190" s="184"/>
      <c r="O190" s="185"/>
      <c r="P190" s="185"/>
      <c r="Q190" s="185"/>
      <c r="R190" s="186"/>
      <c r="S190" s="187"/>
      <c r="T190" s="184"/>
      <c r="U190" s="185"/>
      <c r="V190" s="185"/>
      <c r="W190" s="185"/>
      <c r="X190" s="185"/>
      <c r="Y190" s="172"/>
      <c r="Z190" s="184"/>
      <c r="AA190" s="185"/>
      <c r="AB190" s="185"/>
      <c r="AC190" s="185"/>
      <c r="AD190" s="186"/>
      <c r="AE190" s="187"/>
      <c r="AF190" s="184"/>
      <c r="AG190" s="185"/>
      <c r="AH190" s="185"/>
      <c r="AI190" s="185"/>
      <c r="AJ190" s="185"/>
    </row>
    <row r="191" spans="1:40" ht="32.1" customHeight="1" x14ac:dyDescent="0.15">
      <c r="A191" s="172"/>
      <c r="B191" s="176" t="s">
        <v>27</v>
      </c>
      <c r="C191" s="781" t="str">
        <f>'番編用リスト（女子）'!$AB$44</f>
        <v/>
      </c>
      <c r="D191" s="782"/>
      <c r="E191" s="783"/>
      <c r="F191" s="177"/>
      <c r="G191" s="178"/>
      <c r="H191" s="176" t="s">
        <v>27</v>
      </c>
      <c r="I191" s="781" t="str">
        <f>'番編用リスト（女子）'!$AD$44</f>
        <v/>
      </c>
      <c r="J191" s="782"/>
      <c r="K191" s="783"/>
      <c r="L191" s="172"/>
      <c r="M191" s="172"/>
      <c r="N191" s="176" t="s">
        <v>27</v>
      </c>
      <c r="O191" s="781" t="str">
        <f>'番編用リスト（女子）'!$AF$44</f>
        <v/>
      </c>
      <c r="P191" s="782"/>
      <c r="Q191" s="783"/>
      <c r="R191" s="177"/>
      <c r="S191" s="178"/>
      <c r="T191" s="176" t="s">
        <v>27</v>
      </c>
      <c r="U191" s="781" t="str">
        <f>'番編用リスト（女子）'!$AH$44</f>
        <v/>
      </c>
      <c r="V191" s="782"/>
      <c r="W191" s="783"/>
      <c r="X191" s="172"/>
      <c r="Y191" s="172"/>
      <c r="Z191" s="176" t="s">
        <v>27</v>
      </c>
      <c r="AA191" s="781" t="str">
        <f>'番編用リスト（女子）'!$AJ$44</f>
        <v/>
      </c>
      <c r="AB191" s="782"/>
      <c r="AC191" s="783"/>
      <c r="AD191" s="177"/>
      <c r="AE191" s="178"/>
      <c r="AF191" s="176" t="s">
        <v>27</v>
      </c>
      <c r="AG191" s="781" t="str">
        <f>'番編用リスト（女子）'!$AL$44</f>
        <v/>
      </c>
      <c r="AH191" s="782"/>
      <c r="AI191" s="783"/>
      <c r="AJ191" s="172"/>
      <c r="AL191" s="774"/>
      <c r="AM191" s="774"/>
      <c r="AN191" s="774"/>
    </row>
    <row r="192" spans="1:40" ht="32.1" customHeight="1" x14ac:dyDescent="0.15">
      <c r="A192" s="172"/>
      <c r="B192" s="176" t="s">
        <v>1</v>
      </c>
      <c r="C192" s="775" t="str">
        <f>'番編用リスト（女子）'!$W$44</f>
        <v/>
      </c>
      <c r="D192" s="776"/>
      <c r="E192" s="777"/>
      <c r="F192" s="177"/>
      <c r="G192" s="178"/>
      <c r="H192" s="176" t="s">
        <v>1</v>
      </c>
      <c r="I192" s="775" t="str">
        <f>'番編用リスト（女子）'!$W$44</f>
        <v/>
      </c>
      <c r="J192" s="776"/>
      <c r="K192" s="777"/>
      <c r="L192" s="172"/>
      <c r="M192" s="172"/>
      <c r="N192" s="176" t="s">
        <v>1</v>
      </c>
      <c r="O192" s="775" t="str">
        <f>'番編用リスト（女子）'!$W$44</f>
        <v/>
      </c>
      <c r="P192" s="776"/>
      <c r="Q192" s="777"/>
      <c r="R192" s="177"/>
      <c r="S192" s="178"/>
      <c r="T192" s="176" t="s">
        <v>1</v>
      </c>
      <c r="U192" s="775" t="str">
        <f>'番編用リスト（女子）'!$W$44</f>
        <v/>
      </c>
      <c r="V192" s="776"/>
      <c r="W192" s="777"/>
      <c r="X192" s="172"/>
      <c r="Y192" s="172"/>
      <c r="Z192" s="176" t="s">
        <v>1</v>
      </c>
      <c r="AA192" s="775" t="str">
        <f>'番編用リスト（女子）'!$W$44</f>
        <v/>
      </c>
      <c r="AB192" s="776"/>
      <c r="AC192" s="777"/>
      <c r="AD192" s="177"/>
      <c r="AE192" s="178"/>
      <c r="AF192" s="176" t="s">
        <v>1</v>
      </c>
      <c r="AG192" s="775" t="str">
        <f>'番編用リスト（女子）'!$W$44</f>
        <v/>
      </c>
      <c r="AH192" s="776"/>
      <c r="AI192" s="777"/>
      <c r="AJ192" s="172"/>
      <c r="AL192" s="774"/>
      <c r="AM192" s="774"/>
      <c r="AN192" s="774"/>
    </row>
    <row r="193" spans="1:40" ht="32.1" customHeight="1" x14ac:dyDescent="0.15">
      <c r="A193" s="172"/>
      <c r="B193" s="176" t="s">
        <v>28</v>
      </c>
      <c r="C193" s="778" t="str">
        <f>'番編用リスト（女子）'!$X$44</f>
        <v/>
      </c>
      <c r="D193" s="779"/>
      <c r="E193" s="780"/>
      <c r="F193" s="177"/>
      <c r="G193" s="178"/>
      <c r="H193" s="176" t="s">
        <v>28</v>
      </c>
      <c r="I193" s="778" t="str">
        <f>'番編用リスト（女子）'!$X$44</f>
        <v/>
      </c>
      <c r="J193" s="779"/>
      <c r="K193" s="780"/>
      <c r="L193" s="172"/>
      <c r="M193" s="172"/>
      <c r="N193" s="176" t="s">
        <v>28</v>
      </c>
      <c r="O193" s="778" t="str">
        <f>'番編用リスト（女子）'!$X$44</f>
        <v/>
      </c>
      <c r="P193" s="779"/>
      <c r="Q193" s="780"/>
      <c r="R193" s="177"/>
      <c r="S193" s="178"/>
      <c r="T193" s="176" t="s">
        <v>28</v>
      </c>
      <c r="U193" s="778" t="str">
        <f>'番編用リスト（女子）'!$X$44</f>
        <v/>
      </c>
      <c r="V193" s="779"/>
      <c r="W193" s="780"/>
      <c r="X193" s="172"/>
      <c r="Y193" s="172"/>
      <c r="Z193" s="176" t="s">
        <v>28</v>
      </c>
      <c r="AA193" s="778" t="str">
        <f>'番編用リスト（女子）'!$X$44</f>
        <v/>
      </c>
      <c r="AB193" s="779"/>
      <c r="AC193" s="780"/>
      <c r="AD193" s="177"/>
      <c r="AE193" s="178"/>
      <c r="AF193" s="176" t="s">
        <v>28</v>
      </c>
      <c r="AG193" s="778" t="str">
        <f>'番編用リスト（女子）'!$X$44</f>
        <v/>
      </c>
      <c r="AH193" s="779"/>
      <c r="AI193" s="780"/>
      <c r="AJ193" s="172"/>
      <c r="AL193" s="774"/>
      <c r="AM193" s="774"/>
      <c r="AN193" s="774"/>
    </row>
    <row r="194" spans="1:40" ht="32.1" customHeight="1" x14ac:dyDescent="0.15">
      <c r="A194" s="172"/>
      <c r="B194" s="176" t="s">
        <v>29</v>
      </c>
      <c r="C194" s="179">
        <f>'番編用リスト（女子）'!$AE$4</f>
        <v>0</v>
      </c>
      <c r="D194" s="176" t="s">
        <v>3</v>
      </c>
      <c r="E194" s="176" t="str">
        <f>'番編用リスト（女子）'!$Z$44</f>
        <v/>
      </c>
      <c r="F194" s="177"/>
      <c r="G194" s="178"/>
      <c r="H194" s="176" t="s">
        <v>29</v>
      </c>
      <c r="I194" s="179">
        <f>'番編用リスト（女子）'!$AE$4</f>
        <v>0</v>
      </c>
      <c r="J194" s="176" t="s">
        <v>35</v>
      </c>
      <c r="K194" s="176" t="str">
        <f>'番編用リスト（女子）'!$Z$44</f>
        <v/>
      </c>
      <c r="L194" s="172"/>
      <c r="M194" s="172"/>
      <c r="N194" s="176" t="s">
        <v>29</v>
      </c>
      <c r="O194" s="179">
        <f>'番編用リスト（女子）'!$AE$4</f>
        <v>0</v>
      </c>
      <c r="P194" s="176" t="s">
        <v>3</v>
      </c>
      <c r="Q194" s="176" t="str">
        <f>'番編用リスト（女子）'!$Z$44</f>
        <v/>
      </c>
      <c r="R194" s="177"/>
      <c r="S194" s="178"/>
      <c r="T194" s="176" t="s">
        <v>29</v>
      </c>
      <c r="U194" s="179">
        <f>'番編用リスト（女子）'!$AE$4</f>
        <v>0</v>
      </c>
      <c r="V194" s="176" t="s">
        <v>35</v>
      </c>
      <c r="W194" s="176" t="str">
        <f>'番編用リスト（女子）'!$Z$44</f>
        <v/>
      </c>
      <c r="X194" s="172"/>
      <c r="Y194" s="172"/>
      <c r="Z194" s="176" t="s">
        <v>29</v>
      </c>
      <c r="AA194" s="179">
        <f>'番編用リスト（女子）'!$AE$4</f>
        <v>0</v>
      </c>
      <c r="AB194" s="176" t="s">
        <v>3</v>
      </c>
      <c r="AC194" s="176" t="str">
        <f>'番編用リスト（女子）'!$Z$44</f>
        <v/>
      </c>
      <c r="AD194" s="177"/>
      <c r="AE194" s="178"/>
      <c r="AF194" s="176" t="s">
        <v>29</v>
      </c>
      <c r="AG194" s="179">
        <f>'番編用リスト（女子）'!$AE$4</f>
        <v>0</v>
      </c>
      <c r="AH194" s="176" t="s">
        <v>35</v>
      </c>
      <c r="AI194" s="176" t="str">
        <f>'番編用リスト（女子）'!$Z$44</f>
        <v/>
      </c>
      <c r="AJ194" s="172"/>
      <c r="AM194" s="174"/>
    </row>
    <row r="195" spans="1:40" ht="32.1" customHeight="1" x14ac:dyDescent="0.15">
      <c r="A195" s="172"/>
      <c r="B195" s="176" t="s">
        <v>30</v>
      </c>
      <c r="C195" s="768" t="str">
        <f>'番編用リスト（女子）'!$AC$44</f>
        <v/>
      </c>
      <c r="D195" s="769"/>
      <c r="E195" s="770"/>
      <c r="F195" s="177"/>
      <c r="G195" s="178"/>
      <c r="H195" s="176" t="s">
        <v>30</v>
      </c>
      <c r="I195" s="768" t="str">
        <f>'番編用リスト（女子）'!$AE$44</f>
        <v/>
      </c>
      <c r="J195" s="769"/>
      <c r="K195" s="770"/>
      <c r="L195" s="172"/>
      <c r="M195" s="172"/>
      <c r="N195" s="176" t="s">
        <v>30</v>
      </c>
      <c r="O195" s="768" t="str">
        <f>'番編用リスト（女子）'!$AG$44</f>
        <v/>
      </c>
      <c r="P195" s="769"/>
      <c r="Q195" s="770"/>
      <c r="R195" s="177"/>
      <c r="S195" s="178"/>
      <c r="T195" s="176" t="s">
        <v>30</v>
      </c>
      <c r="U195" s="768" t="str">
        <f>'番編用リスト（女子）'!$AI$44</f>
        <v/>
      </c>
      <c r="V195" s="769"/>
      <c r="W195" s="770"/>
      <c r="X195" s="172"/>
      <c r="Y195" s="172"/>
      <c r="Z195" s="176" t="s">
        <v>30</v>
      </c>
      <c r="AA195" s="771" t="str">
        <f>'番編用リスト（女子）'!$AK$44</f>
        <v/>
      </c>
      <c r="AB195" s="772"/>
      <c r="AC195" s="773"/>
      <c r="AD195" s="177"/>
      <c r="AE195" s="178"/>
      <c r="AF195" s="176" t="s">
        <v>30</v>
      </c>
      <c r="AG195" s="771" t="str">
        <f>'番編用リスト（女子）'!$AM$44</f>
        <v/>
      </c>
      <c r="AH195" s="772"/>
      <c r="AI195" s="773"/>
      <c r="AJ195" s="172"/>
      <c r="AL195" s="774"/>
      <c r="AM195" s="774"/>
      <c r="AN195" s="774"/>
    </row>
    <row r="196" spans="1:40" x14ac:dyDescent="0.15">
      <c r="A196" s="172"/>
      <c r="B196" s="180"/>
      <c r="C196" s="181"/>
      <c r="D196" s="181"/>
      <c r="E196" s="181"/>
      <c r="F196" s="182"/>
      <c r="G196" s="183"/>
      <c r="H196" s="180"/>
      <c r="I196" s="181"/>
      <c r="J196" s="181"/>
      <c r="K196" s="181"/>
      <c r="L196" s="181"/>
      <c r="M196" s="172"/>
      <c r="N196" s="180"/>
      <c r="O196" s="181"/>
      <c r="P196" s="181"/>
      <c r="Q196" s="181"/>
      <c r="R196" s="182"/>
      <c r="S196" s="183"/>
      <c r="T196" s="180"/>
      <c r="U196" s="181"/>
      <c r="V196" s="181"/>
      <c r="W196" s="181"/>
      <c r="X196" s="181"/>
      <c r="Y196" s="172"/>
      <c r="Z196" s="180"/>
      <c r="AA196" s="181"/>
      <c r="AB196" s="181"/>
      <c r="AC196" s="181"/>
      <c r="AD196" s="182"/>
      <c r="AE196" s="183"/>
      <c r="AF196" s="180"/>
      <c r="AG196" s="181"/>
      <c r="AH196" s="181"/>
      <c r="AI196" s="181"/>
      <c r="AJ196" s="181"/>
    </row>
    <row r="197" spans="1:40" x14ac:dyDescent="0.15">
      <c r="A197" s="172"/>
      <c r="B197" s="184"/>
      <c r="C197" s="185"/>
      <c r="D197" s="185"/>
      <c r="E197" s="185"/>
      <c r="F197" s="186"/>
      <c r="G197" s="187"/>
      <c r="H197" s="184"/>
      <c r="I197" s="185"/>
      <c r="J197" s="185"/>
      <c r="K197" s="185"/>
      <c r="L197" s="185"/>
      <c r="M197" s="172"/>
      <c r="N197" s="184"/>
      <c r="O197" s="185"/>
      <c r="P197" s="185"/>
      <c r="Q197" s="185"/>
      <c r="R197" s="186"/>
      <c r="S197" s="187"/>
      <c r="T197" s="184"/>
      <c r="U197" s="185"/>
      <c r="V197" s="185"/>
      <c r="W197" s="185"/>
      <c r="X197" s="185"/>
      <c r="Y197" s="172"/>
      <c r="Z197" s="184"/>
      <c r="AA197" s="185"/>
      <c r="AB197" s="185"/>
      <c r="AC197" s="185"/>
      <c r="AD197" s="186"/>
      <c r="AE197" s="187"/>
      <c r="AF197" s="184"/>
      <c r="AG197" s="185"/>
      <c r="AH197" s="185"/>
      <c r="AI197" s="185"/>
      <c r="AJ197" s="185"/>
    </row>
    <row r="198" spans="1:40" ht="32.1" customHeight="1" x14ac:dyDescent="0.15">
      <c r="A198" s="172"/>
      <c r="B198" s="176" t="s">
        <v>27</v>
      </c>
      <c r="C198" s="781" t="str">
        <f>'番編用リスト（女子）'!$AB$45</f>
        <v/>
      </c>
      <c r="D198" s="782"/>
      <c r="E198" s="783"/>
      <c r="F198" s="177"/>
      <c r="G198" s="178"/>
      <c r="H198" s="176" t="s">
        <v>27</v>
      </c>
      <c r="I198" s="781" t="str">
        <f>'番編用リスト（女子）'!$AD$45</f>
        <v/>
      </c>
      <c r="J198" s="782"/>
      <c r="K198" s="783"/>
      <c r="L198" s="172"/>
      <c r="M198" s="172"/>
      <c r="N198" s="176" t="s">
        <v>27</v>
      </c>
      <c r="O198" s="781" t="str">
        <f>'番編用リスト（女子）'!$AF$45</f>
        <v/>
      </c>
      <c r="P198" s="782"/>
      <c r="Q198" s="783"/>
      <c r="R198" s="177"/>
      <c r="S198" s="178"/>
      <c r="T198" s="176" t="s">
        <v>27</v>
      </c>
      <c r="U198" s="781" t="str">
        <f>'番編用リスト（女子）'!$AH$45</f>
        <v/>
      </c>
      <c r="V198" s="782"/>
      <c r="W198" s="783"/>
      <c r="X198" s="172"/>
      <c r="Y198" s="172"/>
      <c r="Z198" s="176" t="s">
        <v>27</v>
      </c>
      <c r="AA198" s="781" t="str">
        <f>'番編用リスト（女子）'!$AJ$45</f>
        <v/>
      </c>
      <c r="AB198" s="782"/>
      <c r="AC198" s="783"/>
      <c r="AD198" s="177"/>
      <c r="AE198" s="178"/>
      <c r="AF198" s="176" t="s">
        <v>27</v>
      </c>
      <c r="AG198" s="781" t="str">
        <f>'番編用リスト（女子）'!$AL$45</f>
        <v/>
      </c>
      <c r="AH198" s="782"/>
      <c r="AI198" s="783"/>
      <c r="AJ198" s="172"/>
      <c r="AL198" s="774"/>
      <c r="AM198" s="774"/>
      <c r="AN198" s="774"/>
    </row>
    <row r="199" spans="1:40" ht="32.1" customHeight="1" x14ac:dyDescent="0.15">
      <c r="A199" s="172"/>
      <c r="B199" s="176" t="s">
        <v>1</v>
      </c>
      <c r="C199" s="775" t="str">
        <f>'番編用リスト（女子）'!$W$45</f>
        <v/>
      </c>
      <c r="D199" s="776"/>
      <c r="E199" s="777"/>
      <c r="F199" s="177"/>
      <c r="G199" s="178"/>
      <c r="H199" s="176" t="s">
        <v>1</v>
      </c>
      <c r="I199" s="775" t="str">
        <f>'番編用リスト（女子）'!$W$45</f>
        <v/>
      </c>
      <c r="J199" s="776"/>
      <c r="K199" s="777"/>
      <c r="L199" s="172"/>
      <c r="M199" s="172"/>
      <c r="N199" s="176" t="s">
        <v>1</v>
      </c>
      <c r="O199" s="775" t="str">
        <f>'番編用リスト（女子）'!$W$45</f>
        <v/>
      </c>
      <c r="P199" s="776"/>
      <c r="Q199" s="777"/>
      <c r="R199" s="177"/>
      <c r="S199" s="178"/>
      <c r="T199" s="176" t="s">
        <v>1</v>
      </c>
      <c r="U199" s="775" t="str">
        <f>'番編用リスト（女子）'!$W$45</f>
        <v/>
      </c>
      <c r="V199" s="776"/>
      <c r="W199" s="777"/>
      <c r="X199" s="172"/>
      <c r="Y199" s="172"/>
      <c r="Z199" s="176" t="s">
        <v>1</v>
      </c>
      <c r="AA199" s="775" t="str">
        <f>'番編用リスト（女子）'!$W$45</f>
        <v/>
      </c>
      <c r="AB199" s="776"/>
      <c r="AC199" s="777"/>
      <c r="AD199" s="177"/>
      <c r="AE199" s="178"/>
      <c r="AF199" s="176" t="s">
        <v>1</v>
      </c>
      <c r="AG199" s="775" t="str">
        <f>'番編用リスト（女子）'!$W$45</f>
        <v/>
      </c>
      <c r="AH199" s="776"/>
      <c r="AI199" s="777"/>
      <c r="AJ199" s="172"/>
      <c r="AL199" s="774"/>
      <c r="AM199" s="774"/>
      <c r="AN199" s="774"/>
    </row>
    <row r="200" spans="1:40" ht="32.1" customHeight="1" x14ac:dyDescent="0.15">
      <c r="A200" s="172"/>
      <c r="B200" s="176" t="s">
        <v>28</v>
      </c>
      <c r="C200" s="778" t="str">
        <f>'番編用リスト（女子）'!$X$45</f>
        <v/>
      </c>
      <c r="D200" s="779"/>
      <c r="E200" s="780"/>
      <c r="F200" s="177"/>
      <c r="G200" s="178"/>
      <c r="H200" s="176" t="s">
        <v>28</v>
      </c>
      <c r="I200" s="778" t="str">
        <f>'番編用リスト（女子）'!$X$45</f>
        <v/>
      </c>
      <c r="J200" s="779"/>
      <c r="K200" s="780"/>
      <c r="L200" s="172"/>
      <c r="M200" s="172"/>
      <c r="N200" s="176" t="s">
        <v>28</v>
      </c>
      <c r="O200" s="778" t="str">
        <f>'番編用リスト（女子）'!$X$45</f>
        <v/>
      </c>
      <c r="P200" s="779"/>
      <c r="Q200" s="780"/>
      <c r="R200" s="177"/>
      <c r="S200" s="178"/>
      <c r="T200" s="176" t="s">
        <v>28</v>
      </c>
      <c r="U200" s="778" t="str">
        <f>'番編用リスト（女子）'!$X$45</f>
        <v/>
      </c>
      <c r="V200" s="779"/>
      <c r="W200" s="780"/>
      <c r="X200" s="172"/>
      <c r="Y200" s="172"/>
      <c r="Z200" s="176" t="s">
        <v>28</v>
      </c>
      <c r="AA200" s="778" t="str">
        <f>'番編用リスト（女子）'!$X$45</f>
        <v/>
      </c>
      <c r="AB200" s="779"/>
      <c r="AC200" s="780"/>
      <c r="AD200" s="177"/>
      <c r="AE200" s="178"/>
      <c r="AF200" s="176" t="s">
        <v>28</v>
      </c>
      <c r="AG200" s="778" t="str">
        <f>'番編用リスト（女子）'!$X$45</f>
        <v/>
      </c>
      <c r="AH200" s="779"/>
      <c r="AI200" s="780"/>
      <c r="AJ200" s="172"/>
      <c r="AL200" s="774"/>
      <c r="AM200" s="774"/>
      <c r="AN200" s="774"/>
    </row>
    <row r="201" spans="1:40" ht="32.1" customHeight="1" x14ac:dyDescent="0.15">
      <c r="A201" s="172"/>
      <c r="B201" s="176" t="s">
        <v>29</v>
      </c>
      <c r="C201" s="179">
        <f>'番編用リスト（女子）'!$AE$4</f>
        <v>0</v>
      </c>
      <c r="D201" s="176" t="s">
        <v>3</v>
      </c>
      <c r="E201" s="176" t="str">
        <f>'番編用リスト（女子）'!$Z$45</f>
        <v/>
      </c>
      <c r="F201" s="177"/>
      <c r="G201" s="178"/>
      <c r="H201" s="176" t="s">
        <v>29</v>
      </c>
      <c r="I201" s="179">
        <f>'番編用リスト（女子）'!$AE$4</f>
        <v>0</v>
      </c>
      <c r="J201" s="176" t="s">
        <v>35</v>
      </c>
      <c r="K201" s="176" t="str">
        <f>'番編用リスト（女子）'!$Z$45</f>
        <v/>
      </c>
      <c r="L201" s="172"/>
      <c r="M201" s="172"/>
      <c r="N201" s="176" t="s">
        <v>29</v>
      </c>
      <c r="O201" s="179">
        <f>'番編用リスト（女子）'!$AE$4</f>
        <v>0</v>
      </c>
      <c r="P201" s="176" t="s">
        <v>3</v>
      </c>
      <c r="Q201" s="176" t="str">
        <f>'番編用リスト（女子）'!$Z$45</f>
        <v/>
      </c>
      <c r="R201" s="177"/>
      <c r="S201" s="178"/>
      <c r="T201" s="176" t="s">
        <v>29</v>
      </c>
      <c r="U201" s="179">
        <f>'番編用リスト（女子）'!$AE$4</f>
        <v>0</v>
      </c>
      <c r="V201" s="176" t="s">
        <v>35</v>
      </c>
      <c r="W201" s="176" t="str">
        <f>'番編用リスト（女子）'!$Z$45</f>
        <v/>
      </c>
      <c r="X201" s="172"/>
      <c r="Y201" s="172"/>
      <c r="Z201" s="176" t="s">
        <v>29</v>
      </c>
      <c r="AA201" s="179">
        <f>'番編用リスト（女子）'!$AE$4</f>
        <v>0</v>
      </c>
      <c r="AB201" s="176" t="s">
        <v>3</v>
      </c>
      <c r="AC201" s="176" t="str">
        <f>'番編用リスト（女子）'!$Z$45</f>
        <v/>
      </c>
      <c r="AD201" s="177"/>
      <c r="AE201" s="178"/>
      <c r="AF201" s="176" t="s">
        <v>29</v>
      </c>
      <c r="AG201" s="179">
        <f>'番編用リスト（女子）'!$AE$4</f>
        <v>0</v>
      </c>
      <c r="AH201" s="176" t="s">
        <v>35</v>
      </c>
      <c r="AI201" s="176" t="str">
        <f>'番編用リスト（女子）'!$Z$45</f>
        <v/>
      </c>
      <c r="AJ201" s="172"/>
      <c r="AM201" s="174"/>
    </row>
    <row r="202" spans="1:40" ht="32.1" customHeight="1" x14ac:dyDescent="0.15">
      <c r="A202" s="172"/>
      <c r="B202" s="176" t="s">
        <v>30</v>
      </c>
      <c r="C202" s="768" t="str">
        <f>'番編用リスト（女子）'!$AC$45</f>
        <v/>
      </c>
      <c r="D202" s="769"/>
      <c r="E202" s="770"/>
      <c r="F202" s="177"/>
      <c r="G202" s="178"/>
      <c r="H202" s="176" t="s">
        <v>30</v>
      </c>
      <c r="I202" s="768" t="str">
        <f>'番編用リスト（女子）'!$AE$45</f>
        <v/>
      </c>
      <c r="J202" s="769"/>
      <c r="K202" s="770"/>
      <c r="L202" s="172"/>
      <c r="M202" s="172"/>
      <c r="N202" s="176" t="s">
        <v>30</v>
      </c>
      <c r="O202" s="768" t="str">
        <f>'番編用リスト（女子）'!$AG$45</f>
        <v/>
      </c>
      <c r="P202" s="769"/>
      <c r="Q202" s="770"/>
      <c r="R202" s="177"/>
      <c r="S202" s="178"/>
      <c r="T202" s="176" t="s">
        <v>30</v>
      </c>
      <c r="U202" s="768" t="str">
        <f>'番編用リスト（女子）'!$AI$45</f>
        <v/>
      </c>
      <c r="V202" s="769"/>
      <c r="W202" s="770"/>
      <c r="X202" s="172"/>
      <c r="Y202" s="172"/>
      <c r="Z202" s="176" t="s">
        <v>30</v>
      </c>
      <c r="AA202" s="771" t="str">
        <f>'番編用リスト（女子）'!$AK$45</f>
        <v/>
      </c>
      <c r="AB202" s="772"/>
      <c r="AC202" s="773"/>
      <c r="AD202" s="177"/>
      <c r="AE202" s="178"/>
      <c r="AF202" s="176" t="s">
        <v>30</v>
      </c>
      <c r="AG202" s="771" t="str">
        <f>'番編用リスト（女子）'!$AM$45</f>
        <v/>
      </c>
      <c r="AH202" s="772"/>
      <c r="AI202" s="773"/>
      <c r="AJ202" s="172"/>
      <c r="AL202" s="774"/>
      <c r="AM202" s="774"/>
      <c r="AN202" s="774"/>
    </row>
    <row r="203" spans="1:40" x14ac:dyDescent="0.15">
      <c r="A203" s="172"/>
      <c r="B203" s="180"/>
      <c r="C203" s="181"/>
      <c r="D203" s="181"/>
      <c r="E203" s="181"/>
      <c r="F203" s="182"/>
      <c r="G203" s="183"/>
      <c r="H203" s="180"/>
      <c r="I203" s="181"/>
      <c r="J203" s="181"/>
      <c r="K203" s="181"/>
      <c r="L203" s="181"/>
      <c r="M203" s="172"/>
      <c r="N203" s="180"/>
      <c r="O203" s="181"/>
      <c r="P203" s="181"/>
      <c r="Q203" s="181"/>
      <c r="R203" s="182"/>
      <c r="S203" s="183"/>
      <c r="T203" s="180"/>
      <c r="U203" s="181"/>
      <c r="V203" s="181"/>
      <c r="W203" s="181"/>
      <c r="X203" s="181"/>
      <c r="Y203" s="172"/>
      <c r="Z203" s="180"/>
      <c r="AA203" s="181"/>
      <c r="AB203" s="181"/>
      <c r="AC203" s="181"/>
      <c r="AD203" s="182"/>
      <c r="AE203" s="183"/>
      <c r="AF203" s="180"/>
      <c r="AG203" s="181"/>
      <c r="AH203" s="181"/>
      <c r="AI203" s="181"/>
      <c r="AJ203" s="181"/>
    </row>
    <row r="204" spans="1:40" x14ac:dyDescent="0.15">
      <c r="A204" s="172"/>
      <c r="B204" s="184"/>
      <c r="C204" s="185"/>
      <c r="D204" s="185"/>
      <c r="E204" s="185"/>
      <c r="F204" s="186"/>
      <c r="G204" s="187"/>
      <c r="H204" s="184"/>
      <c r="I204" s="185"/>
      <c r="J204" s="185"/>
      <c r="K204" s="185"/>
      <c r="L204" s="185"/>
      <c r="M204" s="172"/>
      <c r="N204" s="184"/>
      <c r="O204" s="185"/>
      <c r="P204" s="185"/>
      <c r="Q204" s="185"/>
      <c r="R204" s="186"/>
      <c r="S204" s="187"/>
      <c r="T204" s="184"/>
      <c r="U204" s="185"/>
      <c r="V204" s="185"/>
      <c r="W204" s="185"/>
      <c r="X204" s="185"/>
      <c r="Y204" s="172"/>
      <c r="Z204" s="184"/>
      <c r="AA204" s="185"/>
      <c r="AB204" s="185"/>
      <c r="AC204" s="185"/>
      <c r="AD204" s="186"/>
      <c r="AE204" s="187"/>
      <c r="AF204" s="184"/>
      <c r="AG204" s="185"/>
      <c r="AH204" s="185"/>
      <c r="AI204" s="185"/>
      <c r="AJ204" s="185"/>
    </row>
    <row r="205" spans="1:40" ht="32.1" customHeight="1" x14ac:dyDescent="0.15">
      <c r="A205" s="172"/>
      <c r="B205" s="176" t="s">
        <v>27</v>
      </c>
      <c r="C205" s="781" t="str">
        <f>'番編用リスト（女子）'!$AB$46</f>
        <v/>
      </c>
      <c r="D205" s="782"/>
      <c r="E205" s="783"/>
      <c r="F205" s="177"/>
      <c r="G205" s="178"/>
      <c r="H205" s="176" t="s">
        <v>27</v>
      </c>
      <c r="I205" s="781" t="str">
        <f>'番編用リスト（女子）'!$AD$46</f>
        <v/>
      </c>
      <c r="J205" s="782"/>
      <c r="K205" s="783"/>
      <c r="L205" s="172"/>
      <c r="M205" s="172"/>
      <c r="N205" s="176" t="s">
        <v>27</v>
      </c>
      <c r="O205" s="781" t="str">
        <f>'番編用リスト（女子）'!$AF$46</f>
        <v/>
      </c>
      <c r="P205" s="782"/>
      <c r="Q205" s="783"/>
      <c r="R205" s="177"/>
      <c r="S205" s="178"/>
      <c r="T205" s="176" t="s">
        <v>27</v>
      </c>
      <c r="U205" s="781" t="str">
        <f>'番編用リスト（女子）'!$AH$46</f>
        <v/>
      </c>
      <c r="V205" s="782"/>
      <c r="W205" s="783"/>
      <c r="X205" s="172"/>
      <c r="Y205" s="172"/>
      <c r="Z205" s="176" t="s">
        <v>27</v>
      </c>
      <c r="AA205" s="781" t="str">
        <f>'番編用リスト（女子）'!$AJ$46</f>
        <v/>
      </c>
      <c r="AB205" s="782"/>
      <c r="AC205" s="783"/>
      <c r="AD205" s="177"/>
      <c r="AE205" s="178"/>
      <c r="AF205" s="176" t="s">
        <v>27</v>
      </c>
      <c r="AG205" s="781" t="str">
        <f>'番編用リスト（女子）'!$AL$46</f>
        <v/>
      </c>
      <c r="AH205" s="782"/>
      <c r="AI205" s="783"/>
      <c r="AJ205" s="172"/>
      <c r="AL205" s="774"/>
      <c r="AM205" s="774"/>
      <c r="AN205" s="774"/>
    </row>
    <row r="206" spans="1:40" ht="32.1" customHeight="1" x14ac:dyDescent="0.15">
      <c r="A206" s="172"/>
      <c r="B206" s="176" t="s">
        <v>1</v>
      </c>
      <c r="C206" s="775" t="str">
        <f>'番編用リスト（女子）'!$W$46</f>
        <v/>
      </c>
      <c r="D206" s="776"/>
      <c r="E206" s="777"/>
      <c r="F206" s="177"/>
      <c r="G206" s="178"/>
      <c r="H206" s="176" t="s">
        <v>1</v>
      </c>
      <c r="I206" s="775" t="str">
        <f>'番編用リスト（女子）'!$W$46</f>
        <v/>
      </c>
      <c r="J206" s="776"/>
      <c r="K206" s="777"/>
      <c r="L206" s="172"/>
      <c r="M206" s="172"/>
      <c r="N206" s="176" t="s">
        <v>1</v>
      </c>
      <c r="O206" s="775" t="str">
        <f>'番編用リスト（女子）'!$W$46</f>
        <v/>
      </c>
      <c r="P206" s="776"/>
      <c r="Q206" s="777"/>
      <c r="R206" s="177"/>
      <c r="S206" s="178"/>
      <c r="T206" s="176" t="s">
        <v>1</v>
      </c>
      <c r="U206" s="775" t="str">
        <f>'番編用リスト（女子）'!$W$46</f>
        <v/>
      </c>
      <c r="V206" s="776"/>
      <c r="W206" s="777"/>
      <c r="X206" s="172"/>
      <c r="Y206" s="172"/>
      <c r="Z206" s="176" t="s">
        <v>1</v>
      </c>
      <c r="AA206" s="775" t="str">
        <f>'番編用リスト（女子）'!$W$46</f>
        <v/>
      </c>
      <c r="AB206" s="776"/>
      <c r="AC206" s="777"/>
      <c r="AD206" s="177"/>
      <c r="AE206" s="178"/>
      <c r="AF206" s="176" t="s">
        <v>1</v>
      </c>
      <c r="AG206" s="775" t="str">
        <f>'番編用リスト（女子）'!$W$46</f>
        <v/>
      </c>
      <c r="AH206" s="776"/>
      <c r="AI206" s="777"/>
      <c r="AJ206" s="172"/>
      <c r="AL206" s="774"/>
      <c r="AM206" s="774"/>
      <c r="AN206" s="774"/>
    </row>
    <row r="207" spans="1:40" ht="32.1" customHeight="1" x14ac:dyDescent="0.15">
      <c r="A207" s="172"/>
      <c r="B207" s="176" t="s">
        <v>28</v>
      </c>
      <c r="C207" s="778" t="str">
        <f>'番編用リスト（女子）'!$X$46</f>
        <v/>
      </c>
      <c r="D207" s="779"/>
      <c r="E207" s="780"/>
      <c r="F207" s="177"/>
      <c r="G207" s="178"/>
      <c r="H207" s="176" t="s">
        <v>28</v>
      </c>
      <c r="I207" s="778" t="str">
        <f>'番編用リスト（女子）'!$X$46</f>
        <v/>
      </c>
      <c r="J207" s="779"/>
      <c r="K207" s="780"/>
      <c r="L207" s="172"/>
      <c r="M207" s="172"/>
      <c r="N207" s="176" t="s">
        <v>28</v>
      </c>
      <c r="O207" s="778" t="str">
        <f>'番編用リスト（女子）'!$X$46</f>
        <v/>
      </c>
      <c r="P207" s="779"/>
      <c r="Q207" s="780"/>
      <c r="R207" s="177"/>
      <c r="S207" s="178"/>
      <c r="T207" s="176" t="s">
        <v>28</v>
      </c>
      <c r="U207" s="778" t="str">
        <f>'番編用リスト（女子）'!$X$46</f>
        <v/>
      </c>
      <c r="V207" s="779"/>
      <c r="W207" s="780"/>
      <c r="X207" s="172"/>
      <c r="Y207" s="172"/>
      <c r="Z207" s="176" t="s">
        <v>28</v>
      </c>
      <c r="AA207" s="778" t="str">
        <f>'番編用リスト（女子）'!$X$46</f>
        <v/>
      </c>
      <c r="AB207" s="779"/>
      <c r="AC207" s="780"/>
      <c r="AD207" s="177"/>
      <c r="AE207" s="178"/>
      <c r="AF207" s="176" t="s">
        <v>28</v>
      </c>
      <c r="AG207" s="778" t="str">
        <f>'番編用リスト（女子）'!$X$46</f>
        <v/>
      </c>
      <c r="AH207" s="779"/>
      <c r="AI207" s="780"/>
      <c r="AJ207" s="172"/>
      <c r="AL207" s="774"/>
      <c r="AM207" s="774"/>
      <c r="AN207" s="774"/>
    </row>
    <row r="208" spans="1:40" ht="32.1" customHeight="1" x14ac:dyDescent="0.15">
      <c r="A208" s="172"/>
      <c r="B208" s="176" t="s">
        <v>29</v>
      </c>
      <c r="C208" s="179">
        <f>'番編用リスト（女子）'!$AE$4</f>
        <v>0</v>
      </c>
      <c r="D208" s="176" t="s">
        <v>3</v>
      </c>
      <c r="E208" s="176" t="str">
        <f>'番編用リスト（女子）'!$Z$46</f>
        <v/>
      </c>
      <c r="F208" s="177"/>
      <c r="G208" s="178"/>
      <c r="H208" s="176" t="s">
        <v>29</v>
      </c>
      <c r="I208" s="179">
        <f>'番編用リスト（女子）'!$AE$4</f>
        <v>0</v>
      </c>
      <c r="J208" s="176" t="s">
        <v>35</v>
      </c>
      <c r="K208" s="176" t="str">
        <f>'番編用リスト（女子）'!$Z$46</f>
        <v/>
      </c>
      <c r="L208" s="172"/>
      <c r="M208" s="172"/>
      <c r="N208" s="176" t="s">
        <v>29</v>
      </c>
      <c r="O208" s="179">
        <f>'番編用リスト（女子）'!$AE$4</f>
        <v>0</v>
      </c>
      <c r="P208" s="176" t="s">
        <v>3</v>
      </c>
      <c r="Q208" s="176" t="str">
        <f>'番編用リスト（女子）'!$Z$46</f>
        <v/>
      </c>
      <c r="R208" s="177"/>
      <c r="S208" s="178"/>
      <c r="T208" s="176" t="s">
        <v>29</v>
      </c>
      <c r="U208" s="179">
        <f>'番編用リスト（女子）'!$AE$4</f>
        <v>0</v>
      </c>
      <c r="V208" s="176" t="s">
        <v>35</v>
      </c>
      <c r="W208" s="176" t="str">
        <f>'番編用リスト（女子）'!$Z$46</f>
        <v/>
      </c>
      <c r="X208" s="172"/>
      <c r="Y208" s="172"/>
      <c r="Z208" s="176" t="s">
        <v>29</v>
      </c>
      <c r="AA208" s="179">
        <f>'番編用リスト（女子）'!$AE$4</f>
        <v>0</v>
      </c>
      <c r="AB208" s="176" t="s">
        <v>3</v>
      </c>
      <c r="AC208" s="176" t="str">
        <f>'番編用リスト（女子）'!$Z$46</f>
        <v/>
      </c>
      <c r="AD208" s="177"/>
      <c r="AE208" s="178"/>
      <c r="AF208" s="176" t="s">
        <v>29</v>
      </c>
      <c r="AG208" s="179">
        <f>'番編用リスト（女子）'!$AE$4</f>
        <v>0</v>
      </c>
      <c r="AH208" s="176" t="s">
        <v>35</v>
      </c>
      <c r="AI208" s="176" t="str">
        <f>'番編用リスト（女子）'!$Z$46</f>
        <v/>
      </c>
      <c r="AJ208" s="172"/>
      <c r="AM208" s="174"/>
    </row>
    <row r="209" spans="1:40" ht="32.1" customHeight="1" x14ac:dyDescent="0.15">
      <c r="A209" s="172"/>
      <c r="B209" s="176" t="s">
        <v>30</v>
      </c>
      <c r="C209" s="768" t="str">
        <f>'番編用リスト（女子）'!$AC$46</f>
        <v/>
      </c>
      <c r="D209" s="769"/>
      <c r="E209" s="770"/>
      <c r="F209" s="177"/>
      <c r="G209" s="178"/>
      <c r="H209" s="176" t="s">
        <v>30</v>
      </c>
      <c r="I209" s="768" t="str">
        <f>'番編用リスト（女子）'!$AE$46</f>
        <v/>
      </c>
      <c r="J209" s="769"/>
      <c r="K209" s="770"/>
      <c r="L209" s="172"/>
      <c r="M209" s="172"/>
      <c r="N209" s="176" t="s">
        <v>30</v>
      </c>
      <c r="O209" s="768" t="str">
        <f>'番編用リスト（女子）'!$AG$46</f>
        <v/>
      </c>
      <c r="P209" s="769"/>
      <c r="Q209" s="770"/>
      <c r="R209" s="177"/>
      <c r="S209" s="178"/>
      <c r="T209" s="176" t="s">
        <v>30</v>
      </c>
      <c r="U209" s="768" t="str">
        <f>'番編用リスト（女子）'!$AI$46</f>
        <v/>
      </c>
      <c r="V209" s="769"/>
      <c r="W209" s="770"/>
      <c r="X209" s="172"/>
      <c r="Y209" s="172"/>
      <c r="Z209" s="176" t="s">
        <v>30</v>
      </c>
      <c r="AA209" s="771" t="str">
        <f>'番編用リスト（女子）'!$AK$46</f>
        <v/>
      </c>
      <c r="AB209" s="772"/>
      <c r="AC209" s="773"/>
      <c r="AD209" s="177"/>
      <c r="AE209" s="178"/>
      <c r="AF209" s="176" t="s">
        <v>30</v>
      </c>
      <c r="AG209" s="771" t="str">
        <f>'番編用リスト（女子）'!$AM$46</f>
        <v/>
      </c>
      <c r="AH209" s="772"/>
      <c r="AI209" s="773"/>
      <c r="AJ209" s="172"/>
      <c r="AL209" s="774"/>
      <c r="AM209" s="774"/>
      <c r="AN209" s="774"/>
    </row>
    <row r="210" spans="1:40" ht="18.75" customHeight="1" x14ac:dyDescent="0.15">
      <c r="A210" s="172"/>
      <c r="B210" s="173"/>
      <c r="C210" s="172"/>
      <c r="D210" s="172"/>
      <c r="E210" s="172"/>
      <c r="F210" s="172"/>
      <c r="G210" s="183"/>
      <c r="H210" s="173"/>
      <c r="I210" s="172"/>
      <c r="J210" s="172"/>
      <c r="K210" s="172"/>
      <c r="L210" s="172"/>
      <c r="M210" s="172"/>
      <c r="N210" s="173"/>
      <c r="O210" s="172"/>
      <c r="P210" s="172"/>
      <c r="Q210" s="172"/>
      <c r="R210" s="172"/>
      <c r="S210" s="183"/>
      <c r="T210" s="173"/>
      <c r="U210" s="172"/>
      <c r="V210" s="172"/>
      <c r="W210" s="172"/>
      <c r="X210" s="172"/>
      <c r="Y210" s="172"/>
      <c r="Z210" s="173"/>
      <c r="AA210" s="172"/>
      <c r="AB210" s="172"/>
      <c r="AC210" s="172"/>
      <c r="AD210" s="172"/>
      <c r="AE210" s="183"/>
      <c r="AF210" s="173"/>
      <c r="AG210" s="172"/>
      <c r="AH210" s="172"/>
      <c r="AI210" s="172"/>
      <c r="AJ210" s="172"/>
      <c r="AL210" s="774"/>
      <c r="AM210" s="774"/>
      <c r="AN210" s="774"/>
    </row>
    <row r="211" spans="1:40" x14ac:dyDescent="0.15">
      <c r="A211" s="172"/>
      <c r="B211" s="173"/>
      <c r="C211" s="172"/>
      <c r="D211" s="172"/>
      <c r="E211" s="172"/>
      <c r="F211" s="172"/>
      <c r="G211" s="172"/>
      <c r="H211" s="173"/>
      <c r="I211" s="172"/>
      <c r="J211" s="172"/>
      <c r="K211" s="172"/>
      <c r="L211" s="172"/>
      <c r="M211" s="172"/>
      <c r="N211" s="173"/>
      <c r="O211" s="172"/>
      <c r="P211" s="172"/>
      <c r="Q211" s="172"/>
      <c r="R211" s="172"/>
      <c r="S211" s="172"/>
      <c r="T211" s="173"/>
      <c r="U211" s="172"/>
      <c r="V211" s="172"/>
      <c r="W211" s="172"/>
      <c r="X211" s="172"/>
      <c r="Y211" s="172"/>
      <c r="Z211" s="173"/>
      <c r="AA211" s="172"/>
      <c r="AB211" s="172"/>
      <c r="AC211" s="172"/>
      <c r="AD211" s="172"/>
      <c r="AE211" s="172"/>
      <c r="AF211" s="173"/>
      <c r="AG211" s="172"/>
      <c r="AH211" s="172"/>
      <c r="AI211" s="172"/>
      <c r="AJ211" s="172"/>
    </row>
    <row r="212" spans="1:40" ht="32.1" customHeight="1" x14ac:dyDescent="0.15">
      <c r="A212" s="172"/>
      <c r="B212" s="176" t="s">
        <v>27</v>
      </c>
      <c r="C212" s="781" t="str">
        <f>'番編用リスト（女子）'!$AB$47</f>
        <v/>
      </c>
      <c r="D212" s="782"/>
      <c r="E212" s="783"/>
      <c r="F212" s="177"/>
      <c r="G212" s="178"/>
      <c r="H212" s="176" t="s">
        <v>27</v>
      </c>
      <c r="I212" s="781" t="str">
        <f>'番編用リスト（女子）'!$AD$47</f>
        <v/>
      </c>
      <c r="J212" s="782"/>
      <c r="K212" s="783"/>
      <c r="L212" s="172"/>
      <c r="M212" s="172"/>
      <c r="N212" s="176" t="s">
        <v>27</v>
      </c>
      <c r="O212" s="781" t="str">
        <f>'番編用リスト（女子）'!$AF$47</f>
        <v/>
      </c>
      <c r="P212" s="782"/>
      <c r="Q212" s="783"/>
      <c r="R212" s="177"/>
      <c r="S212" s="178"/>
      <c r="T212" s="176" t="s">
        <v>27</v>
      </c>
      <c r="U212" s="781" t="str">
        <f>'番編用リスト（女子）'!$AH$47</f>
        <v/>
      </c>
      <c r="V212" s="782"/>
      <c r="W212" s="783"/>
      <c r="X212" s="172"/>
      <c r="Y212" s="172"/>
      <c r="Z212" s="176" t="s">
        <v>27</v>
      </c>
      <c r="AA212" s="781" t="str">
        <f>'番編用リスト（女子）'!$AJ$47</f>
        <v/>
      </c>
      <c r="AB212" s="782"/>
      <c r="AC212" s="783"/>
      <c r="AD212" s="177"/>
      <c r="AE212" s="178"/>
      <c r="AF212" s="176" t="s">
        <v>27</v>
      </c>
      <c r="AG212" s="781" t="str">
        <f>'番編用リスト（女子）'!$AL$47</f>
        <v/>
      </c>
      <c r="AH212" s="782"/>
      <c r="AI212" s="783"/>
      <c r="AJ212" s="172"/>
      <c r="AL212" s="774"/>
      <c r="AM212" s="774"/>
      <c r="AN212" s="774"/>
    </row>
    <row r="213" spans="1:40" ht="32.1" customHeight="1" x14ac:dyDescent="0.15">
      <c r="A213" s="172"/>
      <c r="B213" s="176" t="s">
        <v>1</v>
      </c>
      <c r="C213" s="775" t="str">
        <f>'番編用リスト（女子）'!$W$47</f>
        <v/>
      </c>
      <c r="D213" s="776"/>
      <c r="E213" s="777"/>
      <c r="F213" s="177"/>
      <c r="G213" s="178"/>
      <c r="H213" s="176" t="s">
        <v>1</v>
      </c>
      <c r="I213" s="775" t="str">
        <f>'番編用リスト（女子）'!$W$47</f>
        <v/>
      </c>
      <c r="J213" s="776"/>
      <c r="K213" s="777"/>
      <c r="L213" s="172"/>
      <c r="M213" s="172"/>
      <c r="N213" s="176" t="s">
        <v>1</v>
      </c>
      <c r="O213" s="775" t="str">
        <f>'番編用リスト（女子）'!$W$47</f>
        <v/>
      </c>
      <c r="P213" s="776"/>
      <c r="Q213" s="777"/>
      <c r="R213" s="177"/>
      <c r="S213" s="178"/>
      <c r="T213" s="176" t="s">
        <v>1</v>
      </c>
      <c r="U213" s="775" t="str">
        <f>'番編用リスト（女子）'!$W$47</f>
        <v/>
      </c>
      <c r="V213" s="776"/>
      <c r="W213" s="777"/>
      <c r="X213" s="172"/>
      <c r="Y213" s="172"/>
      <c r="Z213" s="176" t="s">
        <v>1</v>
      </c>
      <c r="AA213" s="775" t="str">
        <f>'番編用リスト（女子）'!$W$47</f>
        <v/>
      </c>
      <c r="AB213" s="776"/>
      <c r="AC213" s="777"/>
      <c r="AD213" s="177"/>
      <c r="AE213" s="178"/>
      <c r="AF213" s="176" t="s">
        <v>1</v>
      </c>
      <c r="AG213" s="775" t="str">
        <f>'番編用リスト（女子）'!$W$47</f>
        <v/>
      </c>
      <c r="AH213" s="776"/>
      <c r="AI213" s="777"/>
      <c r="AJ213" s="172"/>
      <c r="AL213" s="774"/>
      <c r="AM213" s="774"/>
      <c r="AN213" s="774"/>
    </row>
    <row r="214" spans="1:40" ht="32.1" customHeight="1" x14ac:dyDescent="0.15">
      <c r="A214" s="172"/>
      <c r="B214" s="176" t="s">
        <v>28</v>
      </c>
      <c r="C214" s="778" t="str">
        <f>'番編用リスト（女子）'!$X$47</f>
        <v/>
      </c>
      <c r="D214" s="779"/>
      <c r="E214" s="780"/>
      <c r="F214" s="177"/>
      <c r="G214" s="178"/>
      <c r="H214" s="176" t="s">
        <v>28</v>
      </c>
      <c r="I214" s="778" t="str">
        <f>'番編用リスト（女子）'!$X$47</f>
        <v/>
      </c>
      <c r="J214" s="779"/>
      <c r="K214" s="780"/>
      <c r="L214" s="172"/>
      <c r="M214" s="172"/>
      <c r="N214" s="176" t="s">
        <v>28</v>
      </c>
      <c r="O214" s="778" t="str">
        <f>'番編用リスト（女子）'!$X$47</f>
        <v/>
      </c>
      <c r="P214" s="779"/>
      <c r="Q214" s="780"/>
      <c r="R214" s="177"/>
      <c r="S214" s="178"/>
      <c r="T214" s="176" t="s">
        <v>28</v>
      </c>
      <c r="U214" s="778" t="str">
        <f>'番編用リスト（女子）'!$X$47</f>
        <v/>
      </c>
      <c r="V214" s="779"/>
      <c r="W214" s="780"/>
      <c r="X214" s="172"/>
      <c r="Y214" s="172"/>
      <c r="Z214" s="176" t="s">
        <v>28</v>
      </c>
      <c r="AA214" s="778" t="str">
        <f>'番編用リスト（女子）'!$X$47</f>
        <v/>
      </c>
      <c r="AB214" s="779"/>
      <c r="AC214" s="780"/>
      <c r="AD214" s="177"/>
      <c r="AE214" s="178"/>
      <c r="AF214" s="176" t="s">
        <v>28</v>
      </c>
      <c r="AG214" s="778" t="str">
        <f>'番編用リスト（女子）'!$X$47</f>
        <v/>
      </c>
      <c r="AH214" s="779"/>
      <c r="AI214" s="780"/>
      <c r="AJ214" s="172"/>
      <c r="AL214" s="774"/>
      <c r="AM214" s="774"/>
      <c r="AN214" s="774"/>
    </row>
    <row r="215" spans="1:40" ht="32.1" customHeight="1" x14ac:dyDescent="0.15">
      <c r="A215" s="172"/>
      <c r="B215" s="176" t="s">
        <v>29</v>
      </c>
      <c r="C215" s="179">
        <f>'番編用リスト（女子）'!$AE$4</f>
        <v>0</v>
      </c>
      <c r="D215" s="176" t="s">
        <v>3</v>
      </c>
      <c r="E215" s="176" t="str">
        <f>'番編用リスト（女子）'!$Z$47</f>
        <v/>
      </c>
      <c r="F215" s="177"/>
      <c r="G215" s="178"/>
      <c r="H215" s="176" t="s">
        <v>29</v>
      </c>
      <c r="I215" s="179">
        <f>'番編用リスト（女子）'!$AE$4</f>
        <v>0</v>
      </c>
      <c r="J215" s="176" t="s">
        <v>35</v>
      </c>
      <c r="K215" s="176" t="str">
        <f>'番編用リスト（女子）'!$Z$47</f>
        <v/>
      </c>
      <c r="L215" s="172"/>
      <c r="M215" s="172"/>
      <c r="N215" s="176" t="s">
        <v>29</v>
      </c>
      <c r="O215" s="179">
        <f>'番編用リスト（女子）'!$AE$4</f>
        <v>0</v>
      </c>
      <c r="P215" s="176" t="s">
        <v>3</v>
      </c>
      <c r="Q215" s="176" t="str">
        <f>'番編用リスト（女子）'!$Z$47</f>
        <v/>
      </c>
      <c r="R215" s="177"/>
      <c r="S215" s="178"/>
      <c r="T215" s="176" t="s">
        <v>29</v>
      </c>
      <c r="U215" s="179">
        <f>'番編用リスト（女子）'!$AE$4</f>
        <v>0</v>
      </c>
      <c r="V215" s="176" t="s">
        <v>35</v>
      </c>
      <c r="W215" s="176" t="str">
        <f>'番編用リスト（女子）'!$Z$47</f>
        <v/>
      </c>
      <c r="X215" s="172"/>
      <c r="Y215" s="172"/>
      <c r="Z215" s="176" t="s">
        <v>29</v>
      </c>
      <c r="AA215" s="179">
        <f>'番編用リスト（女子）'!$AE$4</f>
        <v>0</v>
      </c>
      <c r="AB215" s="176" t="s">
        <v>3</v>
      </c>
      <c r="AC215" s="176" t="str">
        <f>'番編用リスト（女子）'!$Z$47</f>
        <v/>
      </c>
      <c r="AD215" s="177"/>
      <c r="AE215" s="178"/>
      <c r="AF215" s="176" t="s">
        <v>29</v>
      </c>
      <c r="AG215" s="179">
        <f>'番編用リスト（女子）'!$AE$4</f>
        <v>0</v>
      </c>
      <c r="AH215" s="176" t="s">
        <v>35</v>
      </c>
      <c r="AI215" s="176" t="str">
        <f>'番編用リスト（女子）'!$Z$47</f>
        <v/>
      </c>
      <c r="AJ215" s="172"/>
      <c r="AM215" s="174"/>
    </row>
    <row r="216" spans="1:40" ht="32.1" customHeight="1" x14ac:dyDescent="0.15">
      <c r="A216" s="172"/>
      <c r="B216" s="176" t="s">
        <v>30</v>
      </c>
      <c r="C216" s="768" t="str">
        <f>'番編用リスト（女子）'!$AC$47</f>
        <v/>
      </c>
      <c r="D216" s="769"/>
      <c r="E216" s="770"/>
      <c r="F216" s="177"/>
      <c r="G216" s="178"/>
      <c r="H216" s="176" t="s">
        <v>30</v>
      </c>
      <c r="I216" s="768" t="str">
        <f>'番編用リスト（女子）'!$AE$47</f>
        <v/>
      </c>
      <c r="J216" s="769"/>
      <c r="K216" s="770"/>
      <c r="L216" s="172"/>
      <c r="M216" s="172"/>
      <c r="N216" s="176" t="s">
        <v>30</v>
      </c>
      <c r="O216" s="768" t="str">
        <f>'番編用リスト（女子）'!$AG$47</f>
        <v/>
      </c>
      <c r="P216" s="769"/>
      <c r="Q216" s="770"/>
      <c r="R216" s="177"/>
      <c r="S216" s="178"/>
      <c r="T216" s="176" t="s">
        <v>30</v>
      </c>
      <c r="U216" s="768" t="str">
        <f>'番編用リスト（女子）'!$AI$47</f>
        <v/>
      </c>
      <c r="V216" s="769"/>
      <c r="W216" s="770"/>
      <c r="X216" s="172"/>
      <c r="Y216" s="172"/>
      <c r="Z216" s="176" t="s">
        <v>30</v>
      </c>
      <c r="AA216" s="771" t="str">
        <f>'番編用リスト（女子）'!$AK$47</f>
        <v/>
      </c>
      <c r="AB216" s="772"/>
      <c r="AC216" s="773"/>
      <c r="AD216" s="177"/>
      <c r="AE216" s="178"/>
      <c r="AF216" s="176" t="s">
        <v>30</v>
      </c>
      <c r="AG216" s="771" t="str">
        <f>'番編用リスト（女子）'!$AM$47</f>
        <v/>
      </c>
      <c r="AH216" s="772"/>
      <c r="AI216" s="773"/>
      <c r="AJ216" s="172"/>
      <c r="AL216" s="774"/>
      <c r="AM216" s="774"/>
      <c r="AN216" s="774"/>
    </row>
    <row r="217" spans="1:40" x14ac:dyDescent="0.15">
      <c r="A217" s="172"/>
      <c r="B217" s="180"/>
      <c r="C217" s="181"/>
      <c r="D217" s="181"/>
      <c r="E217" s="181"/>
      <c r="F217" s="182"/>
      <c r="G217" s="183"/>
      <c r="H217" s="180"/>
      <c r="I217" s="181"/>
      <c r="J217" s="181"/>
      <c r="K217" s="181"/>
      <c r="L217" s="181"/>
      <c r="M217" s="172"/>
      <c r="N217" s="180"/>
      <c r="O217" s="181"/>
      <c r="P217" s="181"/>
      <c r="Q217" s="181"/>
      <c r="R217" s="182"/>
      <c r="S217" s="183"/>
      <c r="T217" s="180"/>
      <c r="U217" s="181"/>
      <c r="V217" s="181"/>
      <c r="W217" s="181"/>
      <c r="X217" s="181"/>
      <c r="Y217" s="172"/>
      <c r="Z217" s="180"/>
      <c r="AA217" s="181"/>
      <c r="AB217" s="181"/>
      <c r="AC217" s="181"/>
      <c r="AD217" s="182"/>
      <c r="AE217" s="183"/>
      <c r="AF217" s="180"/>
      <c r="AG217" s="181"/>
      <c r="AH217" s="181"/>
      <c r="AI217" s="181"/>
      <c r="AJ217" s="181"/>
    </row>
    <row r="218" spans="1:40" x14ac:dyDescent="0.15">
      <c r="A218" s="172"/>
      <c r="B218" s="184"/>
      <c r="C218" s="185"/>
      <c r="D218" s="185"/>
      <c r="E218" s="185"/>
      <c r="F218" s="186"/>
      <c r="G218" s="187"/>
      <c r="H218" s="184"/>
      <c r="I218" s="185"/>
      <c r="J218" s="185"/>
      <c r="K218" s="185"/>
      <c r="L218" s="185"/>
      <c r="M218" s="172"/>
      <c r="N218" s="184"/>
      <c r="O218" s="185"/>
      <c r="P218" s="185"/>
      <c r="Q218" s="185"/>
      <c r="R218" s="186"/>
      <c r="S218" s="187"/>
      <c r="T218" s="184"/>
      <c r="U218" s="185"/>
      <c r="V218" s="185"/>
      <c r="W218" s="185"/>
      <c r="X218" s="185"/>
      <c r="Y218" s="172"/>
      <c r="Z218" s="184"/>
      <c r="AA218" s="185"/>
      <c r="AB218" s="185"/>
      <c r="AC218" s="185"/>
      <c r="AD218" s="186"/>
      <c r="AE218" s="187"/>
      <c r="AF218" s="184"/>
      <c r="AG218" s="185"/>
      <c r="AH218" s="185"/>
      <c r="AI218" s="185"/>
      <c r="AJ218" s="185"/>
    </row>
    <row r="219" spans="1:40" ht="32.1" customHeight="1" x14ac:dyDescent="0.15">
      <c r="A219" s="172"/>
      <c r="B219" s="176" t="s">
        <v>27</v>
      </c>
      <c r="C219" s="781" t="str">
        <f>'番編用リスト（女子）'!$AB$48</f>
        <v/>
      </c>
      <c r="D219" s="782"/>
      <c r="E219" s="783"/>
      <c r="F219" s="177"/>
      <c r="G219" s="178"/>
      <c r="H219" s="176" t="s">
        <v>27</v>
      </c>
      <c r="I219" s="781" t="str">
        <f>'番編用リスト（女子）'!$AD$48</f>
        <v/>
      </c>
      <c r="J219" s="782"/>
      <c r="K219" s="783"/>
      <c r="L219" s="172"/>
      <c r="M219" s="172"/>
      <c r="N219" s="176" t="s">
        <v>27</v>
      </c>
      <c r="O219" s="781" t="str">
        <f>'番編用リスト（女子）'!$AF$48</f>
        <v/>
      </c>
      <c r="P219" s="782"/>
      <c r="Q219" s="783"/>
      <c r="R219" s="177"/>
      <c r="S219" s="178"/>
      <c r="T219" s="176" t="s">
        <v>27</v>
      </c>
      <c r="U219" s="781" t="str">
        <f>'番編用リスト（女子）'!$AH$48</f>
        <v/>
      </c>
      <c r="V219" s="782"/>
      <c r="W219" s="783"/>
      <c r="X219" s="172"/>
      <c r="Y219" s="172"/>
      <c r="Z219" s="176" t="s">
        <v>27</v>
      </c>
      <c r="AA219" s="781" t="str">
        <f>'番編用リスト（女子）'!$AJ$48</f>
        <v/>
      </c>
      <c r="AB219" s="782"/>
      <c r="AC219" s="783"/>
      <c r="AD219" s="177"/>
      <c r="AE219" s="178"/>
      <c r="AF219" s="176" t="s">
        <v>27</v>
      </c>
      <c r="AG219" s="781" t="str">
        <f>'番編用リスト（女子）'!$AL$48</f>
        <v/>
      </c>
      <c r="AH219" s="782"/>
      <c r="AI219" s="783"/>
      <c r="AJ219" s="172"/>
      <c r="AL219" s="774"/>
      <c r="AM219" s="774"/>
      <c r="AN219" s="774"/>
    </row>
    <row r="220" spans="1:40" ht="32.1" customHeight="1" x14ac:dyDescent="0.15">
      <c r="A220" s="172"/>
      <c r="B220" s="176" t="s">
        <v>1</v>
      </c>
      <c r="C220" s="775" t="str">
        <f>'番編用リスト（女子）'!$W$48</f>
        <v/>
      </c>
      <c r="D220" s="776"/>
      <c r="E220" s="777"/>
      <c r="F220" s="177"/>
      <c r="G220" s="178"/>
      <c r="H220" s="176" t="s">
        <v>1</v>
      </c>
      <c r="I220" s="775" t="str">
        <f>'番編用リスト（女子）'!$W$48</f>
        <v/>
      </c>
      <c r="J220" s="776"/>
      <c r="K220" s="777"/>
      <c r="L220" s="172"/>
      <c r="M220" s="172"/>
      <c r="N220" s="176" t="s">
        <v>1</v>
      </c>
      <c r="O220" s="775" t="str">
        <f>'番編用リスト（女子）'!$W$48</f>
        <v/>
      </c>
      <c r="P220" s="776"/>
      <c r="Q220" s="777"/>
      <c r="R220" s="177"/>
      <c r="S220" s="178"/>
      <c r="T220" s="176" t="s">
        <v>1</v>
      </c>
      <c r="U220" s="775" t="str">
        <f>'番編用リスト（女子）'!$W$48</f>
        <v/>
      </c>
      <c r="V220" s="776"/>
      <c r="W220" s="777"/>
      <c r="X220" s="172"/>
      <c r="Y220" s="172"/>
      <c r="Z220" s="176" t="s">
        <v>1</v>
      </c>
      <c r="AA220" s="775" t="str">
        <f>'番編用リスト（女子）'!$W$48</f>
        <v/>
      </c>
      <c r="AB220" s="776"/>
      <c r="AC220" s="777"/>
      <c r="AD220" s="177"/>
      <c r="AE220" s="178"/>
      <c r="AF220" s="176" t="s">
        <v>1</v>
      </c>
      <c r="AG220" s="775" t="str">
        <f>'番編用リスト（女子）'!$W$48</f>
        <v/>
      </c>
      <c r="AH220" s="776"/>
      <c r="AI220" s="777"/>
      <c r="AJ220" s="172"/>
      <c r="AL220" s="774"/>
      <c r="AM220" s="774"/>
      <c r="AN220" s="774"/>
    </row>
    <row r="221" spans="1:40" ht="32.1" customHeight="1" x14ac:dyDescent="0.15">
      <c r="A221" s="172"/>
      <c r="B221" s="176" t="s">
        <v>28</v>
      </c>
      <c r="C221" s="778" t="str">
        <f>'番編用リスト（女子）'!$X$48</f>
        <v/>
      </c>
      <c r="D221" s="779"/>
      <c r="E221" s="780"/>
      <c r="F221" s="177"/>
      <c r="G221" s="178"/>
      <c r="H221" s="176" t="s">
        <v>28</v>
      </c>
      <c r="I221" s="778" t="str">
        <f>'番編用リスト（女子）'!$X$48</f>
        <v/>
      </c>
      <c r="J221" s="779"/>
      <c r="K221" s="780"/>
      <c r="L221" s="172"/>
      <c r="M221" s="172"/>
      <c r="N221" s="176" t="s">
        <v>28</v>
      </c>
      <c r="O221" s="778" t="str">
        <f>'番編用リスト（女子）'!$X$48</f>
        <v/>
      </c>
      <c r="P221" s="779"/>
      <c r="Q221" s="780"/>
      <c r="R221" s="177"/>
      <c r="S221" s="178"/>
      <c r="T221" s="176" t="s">
        <v>28</v>
      </c>
      <c r="U221" s="778" t="str">
        <f>'番編用リスト（女子）'!$X$48</f>
        <v/>
      </c>
      <c r="V221" s="779"/>
      <c r="W221" s="780"/>
      <c r="X221" s="172"/>
      <c r="Y221" s="172"/>
      <c r="Z221" s="176" t="s">
        <v>28</v>
      </c>
      <c r="AA221" s="778" t="str">
        <f>'番編用リスト（女子）'!$X$48</f>
        <v/>
      </c>
      <c r="AB221" s="779"/>
      <c r="AC221" s="780"/>
      <c r="AD221" s="177"/>
      <c r="AE221" s="178"/>
      <c r="AF221" s="176" t="s">
        <v>28</v>
      </c>
      <c r="AG221" s="778" t="str">
        <f>'番編用リスト（女子）'!$X$48</f>
        <v/>
      </c>
      <c r="AH221" s="779"/>
      <c r="AI221" s="780"/>
      <c r="AJ221" s="172"/>
      <c r="AL221" s="774"/>
      <c r="AM221" s="774"/>
      <c r="AN221" s="774"/>
    </row>
    <row r="222" spans="1:40" ht="32.1" customHeight="1" x14ac:dyDescent="0.15">
      <c r="A222" s="172"/>
      <c r="B222" s="176" t="s">
        <v>29</v>
      </c>
      <c r="C222" s="179">
        <f>'番編用リスト（女子）'!$AE$4</f>
        <v>0</v>
      </c>
      <c r="D222" s="176" t="s">
        <v>3</v>
      </c>
      <c r="E222" s="176" t="str">
        <f>'番編用リスト（女子）'!$Z$48</f>
        <v/>
      </c>
      <c r="F222" s="177"/>
      <c r="G222" s="178"/>
      <c r="H222" s="176" t="s">
        <v>29</v>
      </c>
      <c r="I222" s="179">
        <f>'番編用リスト（女子）'!$AE$4</f>
        <v>0</v>
      </c>
      <c r="J222" s="176" t="s">
        <v>35</v>
      </c>
      <c r="K222" s="176" t="str">
        <f>'番編用リスト（女子）'!$Z$48</f>
        <v/>
      </c>
      <c r="L222" s="172"/>
      <c r="M222" s="172"/>
      <c r="N222" s="176" t="s">
        <v>29</v>
      </c>
      <c r="O222" s="179">
        <f>'番編用リスト（女子）'!$AE$4</f>
        <v>0</v>
      </c>
      <c r="P222" s="176" t="s">
        <v>3</v>
      </c>
      <c r="Q222" s="176" t="str">
        <f>'番編用リスト（女子）'!$Z$48</f>
        <v/>
      </c>
      <c r="R222" s="177"/>
      <c r="S222" s="178"/>
      <c r="T222" s="176" t="s">
        <v>29</v>
      </c>
      <c r="U222" s="179">
        <f>'番編用リスト（女子）'!$AE$4</f>
        <v>0</v>
      </c>
      <c r="V222" s="176" t="s">
        <v>35</v>
      </c>
      <c r="W222" s="176" t="str">
        <f>'番編用リスト（女子）'!$Z$48</f>
        <v/>
      </c>
      <c r="X222" s="172"/>
      <c r="Y222" s="172"/>
      <c r="Z222" s="176" t="s">
        <v>29</v>
      </c>
      <c r="AA222" s="179">
        <f>'番編用リスト（女子）'!$AE$4</f>
        <v>0</v>
      </c>
      <c r="AB222" s="176" t="s">
        <v>3</v>
      </c>
      <c r="AC222" s="176" t="str">
        <f>'番編用リスト（女子）'!$Z$48</f>
        <v/>
      </c>
      <c r="AD222" s="177"/>
      <c r="AE222" s="178"/>
      <c r="AF222" s="176" t="s">
        <v>29</v>
      </c>
      <c r="AG222" s="179">
        <f>'番編用リスト（女子）'!$AE$4</f>
        <v>0</v>
      </c>
      <c r="AH222" s="176" t="s">
        <v>35</v>
      </c>
      <c r="AI222" s="176" t="str">
        <f>'番編用リスト（女子）'!$Z$48</f>
        <v/>
      </c>
      <c r="AJ222" s="172"/>
      <c r="AM222" s="174"/>
    </row>
    <row r="223" spans="1:40" ht="32.1" customHeight="1" x14ac:dyDescent="0.15">
      <c r="A223" s="172"/>
      <c r="B223" s="176" t="s">
        <v>30</v>
      </c>
      <c r="C223" s="768" t="str">
        <f>'番編用リスト（女子）'!$AC$48</f>
        <v/>
      </c>
      <c r="D223" s="769"/>
      <c r="E223" s="770"/>
      <c r="F223" s="177"/>
      <c r="G223" s="178"/>
      <c r="H223" s="176" t="s">
        <v>30</v>
      </c>
      <c r="I223" s="768" t="str">
        <f>'番編用リスト（女子）'!$AE$48</f>
        <v/>
      </c>
      <c r="J223" s="769"/>
      <c r="K223" s="770"/>
      <c r="L223" s="172"/>
      <c r="M223" s="172"/>
      <c r="N223" s="176" t="s">
        <v>30</v>
      </c>
      <c r="O223" s="768" t="str">
        <f>'番編用リスト（女子）'!$AG$48</f>
        <v/>
      </c>
      <c r="P223" s="769"/>
      <c r="Q223" s="770"/>
      <c r="R223" s="177"/>
      <c r="S223" s="178"/>
      <c r="T223" s="176" t="s">
        <v>30</v>
      </c>
      <c r="U223" s="768" t="str">
        <f>'番編用リスト（女子）'!$AI$48</f>
        <v/>
      </c>
      <c r="V223" s="769"/>
      <c r="W223" s="770"/>
      <c r="X223" s="172"/>
      <c r="Y223" s="172"/>
      <c r="Z223" s="176" t="s">
        <v>30</v>
      </c>
      <c r="AA223" s="771" t="str">
        <f>'番編用リスト（女子）'!$AK$48</f>
        <v/>
      </c>
      <c r="AB223" s="772"/>
      <c r="AC223" s="773"/>
      <c r="AD223" s="177"/>
      <c r="AE223" s="178"/>
      <c r="AF223" s="176" t="s">
        <v>30</v>
      </c>
      <c r="AG223" s="771" t="str">
        <f>'番編用リスト（女子）'!$AM$48</f>
        <v/>
      </c>
      <c r="AH223" s="772"/>
      <c r="AI223" s="773"/>
      <c r="AJ223" s="172"/>
      <c r="AL223" s="774"/>
      <c r="AM223" s="774"/>
      <c r="AN223" s="774"/>
    </row>
    <row r="224" spans="1:40" x14ac:dyDescent="0.15">
      <c r="A224" s="172"/>
      <c r="B224" s="180"/>
      <c r="C224" s="181"/>
      <c r="D224" s="181"/>
      <c r="E224" s="181"/>
      <c r="F224" s="182"/>
      <c r="G224" s="183"/>
      <c r="H224" s="180"/>
      <c r="I224" s="181"/>
      <c r="J224" s="181"/>
      <c r="K224" s="181"/>
      <c r="L224" s="181"/>
      <c r="M224" s="172"/>
      <c r="N224" s="180"/>
      <c r="O224" s="181"/>
      <c r="P224" s="181"/>
      <c r="Q224" s="181"/>
      <c r="R224" s="182"/>
      <c r="S224" s="183"/>
      <c r="T224" s="180"/>
      <c r="U224" s="181"/>
      <c r="V224" s="181"/>
      <c r="W224" s="181"/>
      <c r="X224" s="181"/>
      <c r="Y224" s="172"/>
      <c r="Z224" s="180"/>
      <c r="AA224" s="181"/>
      <c r="AB224" s="181"/>
      <c r="AC224" s="181"/>
      <c r="AD224" s="182"/>
      <c r="AE224" s="183"/>
      <c r="AF224" s="180"/>
      <c r="AG224" s="181"/>
      <c r="AH224" s="181"/>
      <c r="AI224" s="181"/>
      <c r="AJ224" s="181"/>
    </row>
    <row r="225" spans="1:40" x14ac:dyDescent="0.15">
      <c r="A225" s="172"/>
      <c r="B225" s="184"/>
      <c r="C225" s="185"/>
      <c r="D225" s="185"/>
      <c r="E225" s="185"/>
      <c r="F225" s="186"/>
      <c r="G225" s="187"/>
      <c r="H225" s="184"/>
      <c r="I225" s="185"/>
      <c r="J225" s="185"/>
      <c r="K225" s="185"/>
      <c r="L225" s="185"/>
      <c r="M225" s="172"/>
      <c r="N225" s="184"/>
      <c r="O225" s="185"/>
      <c r="P225" s="185"/>
      <c r="Q225" s="185"/>
      <c r="R225" s="186"/>
      <c r="S225" s="187"/>
      <c r="T225" s="184"/>
      <c r="U225" s="185"/>
      <c r="V225" s="185"/>
      <c r="W225" s="185"/>
      <c r="X225" s="185"/>
      <c r="Y225" s="172"/>
      <c r="Z225" s="184"/>
      <c r="AA225" s="185"/>
      <c r="AB225" s="185"/>
      <c r="AC225" s="185"/>
      <c r="AD225" s="186"/>
      <c r="AE225" s="187"/>
      <c r="AF225" s="184"/>
      <c r="AG225" s="185"/>
      <c r="AH225" s="185"/>
      <c r="AI225" s="185"/>
      <c r="AJ225" s="185"/>
    </row>
    <row r="226" spans="1:40" ht="32.1" customHeight="1" x14ac:dyDescent="0.15">
      <c r="A226" s="172"/>
      <c r="B226" s="176" t="s">
        <v>27</v>
      </c>
      <c r="C226" s="781" t="str">
        <f>'番編用リスト（女子）'!$AB$49</f>
        <v/>
      </c>
      <c r="D226" s="782"/>
      <c r="E226" s="783"/>
      <c r="F226" s="177"/>
      <c r="G226" s="178"/>
      <c r="H226" s="176" t="s">
        <v>27</v>
      </c>
      <c r="I226" s="781" t="str">
        <f>'番編用リスト（女子）'!$AD$49</f>
        <v/>
      </c>
      <c r="J226" s="782"/>
      <c r="K226" s="783"/>
      <c r="L226" s="172"/>
      <c r="M226" s="172"/>
      <c r="N226" s="176" t="s">
        <v>27</v>
      </c>
      <c r="O226" s="781" t="str">
        <f>'番編用リスト（女子）'!$AF$49</f>
        <v/>
      </c>
      <c r="P226" s="782"/>
      <c r="Q226" s="783"/>
      <c r="R226" s="177"/>
      <c r="S226" s="178"/>
      <c r="T226" s="176" t="s">
        <v>27</v>
      </c>
      <c r="U226" s="781" t="str">
        <f>'番編用リスト（女子）'!$AH$49</f>
        <v/>
      </c>
      <c r="V226" s="782"/>
      <c r="W226" s="783"/>
      <c r="X226" s="172"/>
      <c r="Y226" s="172"/>
      <c r="Z226" s="176" t="s">
        <v>27</v>
      </c>
      <c r="AA226" s="781" t="str">
        <f>'番編用リスト（女子）'!$AJ$49</f>
        <v/>
      </c>
      <c r="AB226" s="782"/>
      <c r="AC226" s="783"/>
      <c r="AD226" s="177"/>
      <c r="AE226" s="178"/>
      <c r="AF226" s="176" t="s">
        <v>27</v>
      </c>
      <c r="AG226" s="781" t="str">
        <f>'番編用リスト（女子）'!$AL$49</f>
        <v/>
      </c>
      <c r="AH226" s="782"/>
      <c r="AI226" s="783"/>
      <c r="AJ226" s="172"/>
      <c r="AL226" s="774"/>
      <c r="AM226" s="774"/>
      <c r="AN226" s="774"/>
    </row>
    <row r="227" spans="1:40" ht="32.1" customHeight="1" x14ac:dyDescent="0.15">
      <c r="A227" s="172"/>
      <c r="B227" s="176" t="s">
        <v>1</v>
      </c>
      <c r="C227" s="775" t="str">
        <f>'番編用リスト（女子）'!$W$49</f>
        <v/>
      </c>
      <c r="D227" s="776"/>
      <c r="E227" s="777"/>
      <c r="F227" s="177"/>
      <c r="G227" s="178"/>
      <c r="H227" s="176" t="s">
        <v>1</v>
      </c>
      <c r="I227" s="775" t="str">
        <f>'番編用リスト（女子）'!$W$49</f>
        <v/>
      </c>
      <c r="J227" s="776"/>
      <c r="K227" s="777"/>
      <c r="L227" s="172"/>
      <c r="M227" s="172"/>
      <c r="N227" s="176" t="s">
        <v>1</v>
      </c>
      <c r="O227" s="775" t="str">
        <f>'番編用リスト（女子）'!$W$49</f>
        <v/>
      </c>
      <c r="P227" s="776"/>
      <c r="Q227" s="777"/>
      <c r="R227" s="177"/>
      <c r="S227" s="178"/>
      <c r="T227" s="176" t="s">
        <v>1</v>
      </c>
      <c r="U227" s="775" t="str">
        <f>'番編用リスト（女子）'!$W$49</f>
        <v/>
      </c>
      <c r="V227" s="776"/>
      <c r="W227" s="777"/>
      <c r="X227" s="172"/>
      <c r="Y227" s="172"/>
      <c r="Z227" s="176" t="s">
        <v>1</v>
      </c>
      <c r="AA227" s="775" t="str">
        <f>'番編用リスト（女子）'!$W$49</f>
        <v/>
      </c>
      <c r="AB227" s="776"/>
      <c r="AC227" s="777"/>
      <c r="AD227" s="177"/>
      <c r="AE227" s="178"/>
      <c r="AF227" s="176" t="s">
        <v>1</v>
      </c>
      <c r="AG227" s="775" t="str">
        <f>'番編用リスト（女子）'!$W$49</f>
        <v/>
      </c>
      <c r="AH227" s="776"/>
      <c r="AI227" s="777"/>
      <c r="AJ227" s="172"/>
      <c r="AL227" s="774"/>
      <c r="AM227" s="774"/>
      <c r="AN227" s="774"/>
    </row>
    <row r="228" spans="1:40" ht="32.1" customHeight="1" x14ac:dyDescent="0.15">
      <c r="A228" s="172"/>
      <c r="B228" s="176" t="s">
        <v>28</v>
      </c>
      <c r="C228" s="778" t="str">
        <f>'番編用リスト（女子）'!$X$49</f>
        <v/>
      </c>
      <c r="D228" s="779"/>
      <c r="E228" s="780"/>
      <c r="F228" s="177"/>
      <c r="G228" s="178"/>
      <c r="H228" s="176" t="s">
        <v>28</v>
      </c>
      <c r="I228" s="778" t="str">
        <f>'番編用リスト（女子）'!$X$49</f>
        <v/>
      </c>
      <c r="J228" s="779"/>
      <c r="K228" s="780"/>
      <c r="L228" s="172"/>
      <c r="M228" s="172"/>
      <c r="N228" s="176" t="s">
        <v>28</v>
      </c>
      <c r="O228" s="778" t="str">
        <f>'番編用リスト（女子）'!$X$49</f>
        <v/>
      </c>
      <c r="P228" s="779"/>
      <c r="Q228" s="780"/>
      <c r="R228" s="177"/>
      <c r="S228" s="178"/>
      <c r="T228" s="176" t="s">
        <v>28</v>
      </c>
      <c r="U228" s="778" t="str">
        <f>'番編用リスト（女子）'!$X$49</f>
        <v/>
      </c>
      <c r="V228" s="779"/>
      <c r="W228" s="780"/>
      <c r="X228" s="172"/>
      <c r="Y228" s="172"/>
      <c r="Z228" s="176" t="s">
        <v>28</v>
      </c>
      <c r="AA228" s="778" t="str">
        <f>'番編用リスト（女子）'!$X$49</f>
        <v/>
      </c>
      <c r="AB228" s="779"/>
      <c r="AC228" s="780"/>
      <c r="AD228" s="177"/>
      <c r="AE228" s="178"/>
      <c r="AF228" s="176" t="s">
        <v>28</v>
      </c>
      <c r="AG228" s="778" t="str">
        <f>'番編用リスト（女子）'!$X$49</f>
        <v/>
      </c>
      <c r="AH228" s="779"/>
      <c r="AI228" s="780"/>
      <c r="AJ228" s="172"/>
      <c r="AL228" s="774"/>
      <c r="AM228" s="774"/>
      <c r="AN228" s="774"/>
    </row>
    <row r="229" spans="1:40" ht="32.1" customHeight="1" x14ac:dyDescent="0.15">
      <c r="A229" s="172"/>
      <c r="B229" s="176" t="s">
        <v>29</v>
      </c>
      <c r="C229" s="179">
        <f>'番編用リスト（女子）'!$AE$4</f>
        <v>0</v>
      </c>
      <c r="D229" s="176" t="s">
        <v>3</v>
      </c>
      <c r="E229" s="176" t="str">
        <f>'番編用リスト（女子）'!$Z$49</f>
        <v/>
      </c>
      <c r="F229" s="177"/>
      <c r="G229" s="178"/>
      <c r="H229" s="176" t="s">
        <v>29</v>
      </c>
      <c r="I229" s="179">
        <f>'番編用リスト（女子）'!$AE$4</f>
        <v>0</v>
      </c>
      <c r="J229" s="176" t="s">
        <v>35</v>
      </c>
      <c r="K229" s="176" t="str">
        <f>'番編用リスト（女子）'!$Z$49</f>
        <v/>
      </c>
      <c r="L229" s="172"/>
      <c r="M229" s="172"/>
      <c r="N229" s="176" t="s">
        <v>29</v>
      </c>
      <c r="O229" s="179">
        <f>'番編用リスト（女子）'!$AE$4</f>
        <v>0</v>
      </c>
      <c r="P229" s="176" t="s">
        <v>3</v>
      </c>
      <c r="Q229" s="176" t="str">
        <f>'番編用リスト（女子）'!$Z$49</f>
        <v/>
      </c>
      <c r="R229" s="177"/>
      <c r="S229" s="178"/>
      <c r="T229" s="176" t="s">
        <v>29</v>
      </c>
      <c r="U229" s="179">
        <f>'番編用リスト（女子）'!$AE$4</f>
        <v>0</v>
      </c>
      <c r="V229" s="176" t="s">
        <v>35</v>
      </c>
      <c r="W229" s="176" t="str">
        <f>'番編用リスト（女子）'!$Z$49</f>
        <v/>
      </c>
      <c r="X229" s="172"/>
      <c r="Y229" s="172"/>
      <c r="Z229" s="176" t="s">
        <v>29</v>
      </c>
      <c r="AA229" s="179">
        <f>'番編用リスト（女子）'!$AE$4</f>
        <v>0</v>
      </c>
      <c r="AB229" s="176" t="s">
        <v>3</v>
      </c>
      <c r="AC229" s="176" t="str">
        <f>'番編用リスト（女子）'!$Z$49</f>
        <v/>
      </c>
      <c r="AD229" s="177"/>
      <c r="AE229" s="178"/>
      <c r="AF229" s="176" t="s">
        <v>29</v>
      </c>
      <c r="AG229" s="179">
        <f>'番編用リスト（女子）'!$AE$4</f>
        <v>0</v>
      </c>
      <c r="AH229" s="176" t="s">
        <v>35</v>
      </c>
      <c r="AI229" s="176" t="str">
        <f>'番編用リスト（女子）'!$Z$49</f>
        <v/>
      </c>
      <c r="AJ229" s="172"/>
      <c r="AM229" s="174"/>
    </row>
    <row r="230" spans="1:40" ht="32.1" customHeight="1" x14ac:dyDescent="0.15">
      <c r="A230" s="172"/>
      <c r="B230" s="176" t="s">
        <v>30</v>
      </c>
      <c r="C230" s="768" t="str">
        <f>'番編用リスト（女子）'!$AC$49</f>
        <v/>
      </c>
      <c r="D230" s="769"/>
      <c r="E230" s="770"/>
      <c r="F230" s="177"/>
      <c r="G230" s="178"/>
      <c r="H230" s="176" t="s">
        <v>30</v>
      </c>
      <c r="I230" s="768" t="str">
        <f>'番編用リスト（女子）'!$AE$49</f>
        <v/>
      </c>
      <c r="J230" s="769"/>
      <c r="K230" s="770"/>
      <c r="L230" s="172"/>
      <c r="M230" s="172"/>
      <c r="N230" s="176" t="s">
        <v>30</v>
      </c>
      <c r="O230" s="768" t="str">
        <f>'番編用リスト（女子）'!$AG$49</f>
        <v/>
      </c>
      <c r="P230" s="769"/>
      <c r="Q230" s="770"/>
      <c r="R230" s="177"/>
      <c r="S230" s="178"/>
      <c r="T230" s="176" t="s">
        <v>30</v>
      </c>
      <c r="U230" s="768" t="str">
        <f>'番編用リスト（女子）'!$AI$49</f>
        <v/>
      </c>
      <c r="V230" s="769"/>
      <c r="W230" s="770"/>
      <c r="X230" s="172"/>
      <c r="Y230" s="172"/>
      <c r="Z230" s="176" t="s">
        <v>30</v>
      </c>
      <c r="AA230" s="771" t="str">
        <f>'番編用リスト（女子）'!$AK$49</f>
        <v/>
      </c>
      <c r="AB230" s="772"/>
      <c r="AC230" s="773"/>
      <c r="AD230" s="177"/>
      <c r="AE230" s="178"/>
      <c r="AF230" s="176" t="s">
        <v>30</v>
      </c>
      <c r="AG230" s="771" t="str">
        <f>'番編用リスト（女子）'!$AM$49</f>
        <v/>
      </c>
      <c r="AH230" s="772"/>
      <c r="AI230" s="773"/>
      <c r="AJ230" s="172"/>
      <c r="AL230" s="774"/>
      <c r="AM230" s="774"/>
      <c r="AN230" s="774"/>
    </row>
    <row r="231" spans="1:40" x14ac:dyDescent="0.15">
      <c r="A231" s="172"/>
      <c r="B231" s="180"/>
      <c r="C231" s="181"/>
      <c r="D231" s="181"/>
      <c r="E231" s="181"/>
      <c r="F231" s="182"/>
      <c r="G231" s="183"/>
      <c r="H231" s="180"/>
      <c r="I231" s="181"/>
      <c r="J231" s="181"/>
      <c r="K231" s="181"/>
      <c r="L231" s="181"/>
      <c r="M231" s="172"/>
      <c r="N231" s="180"/>
      <c r="O231" s="181"/>
      <c r="P231" s="181"/>
      <c r="Q231" s="181"/>
      <c r="R231" s="182"/>
      <c r="S231" s="183"/>
      <c r="T231" s="180"/>
      <c r="U231" s="181"/>
      <c r="V231" s="181"/>
      <c r="W231" s="181"/>
      <c r="X231" s="181"/>
      <c r="Y231" s="172"/>
      <c r="Z231" s="180"/>
      <c r="AA231" s="181"/>
      <c r="AB231" s="181"/>
      <c r="AC231" s="181"/>
      <c r="AD231" s="182"/>
      <c r="AE231" s="183"/>
      <c r="AF231" s="180"/>
      <c r="AG231" s="181"/>
      <c r="AH231" s="181"/>
      <c r="AI231" s="181"/>
      <c r="AJ231" s="181"/>
    </row>
    <row r="232" spans="1:40" x14ac:dyDescent="0.15">
      <c r="A232" s="172"/>
      <c r="B232" s="184"/>
      <c r="C232" s="185"/>
      <c r="D232" s="185"/>
      <c r="E232" s="185"/>
      <c r="F232" s="186"/>
      <c r="G232" s="187"/>
      <c r="H232" s="184"/>
      <c r="I232" s="185"/>
      <c r="J232" s="185"/>
      <c r="K232" s="185"/>
      <c r="L232" s="185"/>
      <c r="M232" s="172"/>
      <c r="N232" s="184"/>
      <c r="O232" s="185"/>
      <c r="P232" s="185"/>
      <c r="Q232" s="185"/>
      <c r="R232" s="186"/>
      <c r="S232" s="187"/>
      <c r="T232" s="184"/>
      <c r="U232" s="185"/>
      <c r="V232" s="185"/>
      <c r="W232" s="185"/>
      <c r="X232" s="185"/>
      <c r="Y232" s="172"/>
      <c r="Z232" s="184"/>
      <c r="AA232" s="185"/>
      <c r="AB232" s="185"/>
      <c r="AC232" s="185"/>
      <c r="AD232" s="186"/>
      <c r="AE232" s="187"/>
      <c r="AF232" s="184"/>
      <c r="AG232" s="185"/>
      <c r="AH232" s="185"/>
      <c r="AI232" s="185"/>
      <c r="AJ232" s="185"/>
    </row>
    <row r="233" spans="1:40" ht="32.1" customHeight="1" x14ac:dyDescent="0.15">
      <c r="A233" s="172"/>
      <c r="B233" s="176" t="s">
        <v>27</v>
      </c>
      <c r="C233" s="781" t="str">
        <f>'番編用リスト（女子）'!$AB$50</f>
        <v/>
      </c>
      <c r="D233" s="782"/>
      <c r="E233" s="783"/>
      <c r="F233" s="177"/>
      <c r="G233" s="178"/>
      <c r="H233" s="176" t="s">
        <v>27</v>
      </c>
      <c r="I233" s="781" t="str">
        <f>'番編用リスト（女子）'!$AD$50</f>
        <v/>
      </c>
      <c r="J233" s="782"/>
      <c r="K233" s="783"/>
      <c r="L233" s="172"/>
      <c r="M233" s="172"/>
      <c r="N233" s="176" t="s">
        <v>27</v>
      </c>
      <c r="O233" s="781" t="str">
        <f>'番編用リスト（女子）'!$AF$50</f>
        <v/>
      </c>
      <c r="P233" s="782"/>
      <c r="Q233" s="783"/>
      <c r="R233" s="177"/>
      <c r="S233" s="178"/>
      <c r="T233" s="176" t="s">
        <v>27</v>
      </c>
      <c r="U233" s="781" t="str">
        <f>'番編用リスト（女子）'!$AH$50</f>
        <v/>
      </c>
      <c r="V233" s="782"/>
      <c r="W233" s="783"/>
      <c r="X233" s="172"/>
      <c r="Y233" s="172"/>
      <c r="Z233" s="176" t="s">
        <v>27</v>
      </c>
      <c r="AA233" s="781" t="str">
        <f>'番編用リスト（女子）'!$AJ$50</f>
        <v/>
      </c>
      <c r="AB233" s="782"/>
      <c r="AC233" s="783"/>
      <c r="AD233" s="177"/>
      <c r="AE233" s="178"/>
      <c r="AF233" s="176" t="s">
        <v>27</v>
      </c>
      <c r="AG233" s="781" t="str">
        <f>'番編用リスト（女子）'!$AL$50</f>
        <v/>
      </c>
      <c r="AH233" s="782"/>
      <c r="AI233" s="783"/>
      <c r="AJ233" s="172"/>
      <c r="AL233" s="774"/>
      <c r="AM233" s="774"/>
      <c r="AN233" s="774"/>
    </row>
    <row r="234" spans="1:40" ht="32.1" customHeight="1" x14ac:dyDescent="0.15">
      <c r="A234" s="172"/>
      <c r="B234" s="176" t="s">
        <v>1</v>
      </c>
      <c r="C234" s="775" t="str">
        <f>'番編用リスト（女子）'!$W$50</f>
        <v/>
      </c>
      <c r="D234" s="776"/>
      <c r="E234" s="777"/>
      <c r="F234" s="177"/>
      <c r="G234" s="178"/>
      <c r="H234" s="176" t="s">
        <v>1</v>
      </c>
      <c r="I234" s="775" t="str">
        <f>'番編用リスト（女子）'!$W$50</f>
        <v/>
      </c>
      <c r="J234" s="776"/>
      <c r="K234" s="777"/>
      <c r="L234" s="172"/>
      <c r="M234" s="172"/>
      <c r="N234" s="176" t="s">
        <v>1</v>
      </c>
      <c r="O234" s="775" t="str">
        <f>'番編用リスト（女子）'!$W$50</f>
        <v/>
      </c>
      <c r="P234" s="776"/>
      <c r="Q234" s="777"/>
      <c r="R234" s="177"/>
      <c r="S234" s="178"/>
      <c r="T234" s="176" t="s">
        <v>1</v>
      </c>
      <c r="U234" s="775" t="str">
        <f>'番編用リスト（女子）'!$W$50</f>
        <v/>
      </c>
      <c r="V234" s="776"/>
      <c r="W234" s="777"/>
      <c r="X234" s="172"/>
      <c r="Y234" s="172"/>
      <c r="Z234" s="176" t="s">
        <v>1</v>
      </c>
      <c r="AA234" s="775" t="str">
        <f>'番編用リスト（女子）'!$W$50</f>
        <v/>
      </c>
      <c r="AB234" s="776"/>
      <c r="AC234" s="777"/>
      <c r="AD234" s="177"/>
      <c r="AE234" s="178"/>
      <c r="AF234" s="176" t="s">
        <v>1</v>
      </c>
      <c r="AG234" s="775" t="str">
        <f>'番編用リスト（女子）'!$W$50</f>
        <v/>
      </c>
      <c r="AH234" s="776"/>
      <c r="AI234" s="777"/>
      <c r="AJ234" s="172"/>
      <c r="AL234" s="774"/>
      <c r="AM234" s="774"/>
      <c r="AN234" s="774"/>
    </row>
    <row r="235" spans="1:40" ht="32.1" customHeight="1" x14ac:dyDescent="0.15">
      <c r="A235" s="172"/>
      <c r="B235" s="176" t="s">
        <v>28</v>
      </c>
      <c r="C235" s="778" t="str">
        <f>'番編用リスト（女子）'!$X$50</f>
        <v/>
      </c>
      <c r="D235" s="779"/>
      <c r="E235" s="780"/>
      <c r="F235" s="177"/>
      <c r="G235" s="178"/>
      <c r="H235" s="176" t="s">
        <v>28</v>
      </c>
      <c r="I235" s="778" t="str">
        <f>'番編用リスト（女子）'!$X$50</f>
        <v/>
      </c>
      <c r="J235" s="779"/>
      <c r="K235" s="780"/>
      <c r="L235" s="172"/>
      <c r="M235" s="172"/>
      <c r="N235" s="176" t="s">
        <v>28</v>
      </c>
      <c r="O235" s="778" t="str">
        <f>'番編用リスト（女子）'!$X$50</f>
        <v/>
      </c>
      <c r="P235" s="779"/>
      <c r="Q235" s="780"/>
      <c r="R235" s="177"/>
      <c r="S235" s="178"/>
      <c r="T235" s="176" t="s">
        <v>28</v>
      </c>
      <c r="U235" s="778" t="str">
        <f>'番編用リスト（女子）'!$X$50</f>
        <v/>
      </c>
      <c r="V235" s="779"/>
      <c r="W235" s="780"/>
      <c r="X235" s="172"/>
      <c r="Y235" s="172"/>
      <c r="Z235" s="176" t="s">
        <v>28</v>
      </c>
      <c r="AA235" s="778" t="str">
        <f>'番編用リスト（女子）'!$X$50</f>
        <v/>
      </c>
      <c r="AB235" s="779"/>
      <c r="AC235" s="780"/>
      <c r="AD235" s="177"/>
      <c r="AE235" s="178"/>
      <c r="AF235" s="176" t="s">
        <v>28</v>
      </c>
      <c r="AG235" s="778" t="str">
        <f>'番編用リスト（女子）'!$X$50</f>
        <v/>
      </c>
      <c r="AH235" s="779"/>
      <c r="AI235" s="780"/>
      <c r="AJ235" s="172"/>
      <c r="AL235" s="774"/>
      <c r="AM235" s="774"/>
      <c r="AN235" s="774"/>
    </row>
    <row r="236" spans="1:40" ht="32.1" customHeight="1" x14ac:dyDescent="0.15">
      <c r="A236" s="172"/>
      <c r="B236" s="176" t="s">
        <v>29</v>
      </c>
      <c r="C236" s="179">
        <f>'番編用リスト（女子）'!$AE$4</f>
        <v>0</v>
      </c>
      <c r="D236" s="176" t="s">
        <v>3</v>
      </c>
      <c r="E236" s="176" t="str">
        <f>'番編用リスト（女子）'!$Z$50</f>
        <v/>
      </c>
      <c r="F236" s="177"/>
      <c r="G236" s="178"/>
      <c r="H236" s="176" t="s">
        <v>29</v>
      </c>
      <c r="I236" s="179">
        <f>'番編用リスト（女子）'!$AE$4</f>
        <v>0</v>
      </c>
      <c r="J236" s="176" t="s">
        <v>35</v>
      </c>
      <c r="K236" s="176" t="str">
        <f>'番編用リスト（女子）'!$Z$50</f>
        <v/>
      </c>
      <c r="L236" s="172"/>
      <c r="M236" s="172"/>
      <c r="N236" s="176" t="s">
        <v>29</v>
      </c>
      <c r="O236" s="179">
        <f>'番編用リスト（女子）'!$AE$4</f>
        <v>0</v>
      </c>
      <c r="P236" s="176" t="s">
        <v>3</v>
      </c>
      <c r="Q236" s="176" t="str">
        <f>'番編用リスト（女子）'!$Z$50</f>
        <v/>
      </c>
      <c r="R236" s="177"/>
      <c r="S236" s="178"/>
      <c r="T236" s="176" t="s">
        <v>29</v>
      </c>
      <c r="U236" s="179">
        <f>'番編用リスト（女子）'!$AE$4</f>
        <v>0</v>
      </c>
      <c r="V236" s="176" t="s">
        <v>35</v>
      </c>
      <c r="W236" s="176" t="str">
        <f>'番編用リスト（女子）'!$Z$50</f>
        <v/>
      </c>
      <c r="X236" s="172"/>
      <c r="Y236" s="172"/>
      <c r="Z236" s="176" t="s">
        <v>29</v>
      </c>
      <c r="AA236" s="179">
        <f>'番編用リスト（女子）'!$AE$4</f>
        <v>0</v>
      </c>
      <c r="AB236" s="176" t="s">
        <v>3</v>
      </c>
      <c r="AC236" s="176" t="str">
        <f>'番編用リスト（女子）'!$Z$50</f>
        <v/>
      </c>
      <c r="AD236" s="177"/>
      <c r="AE236" s="178"/>
      <c r="AF236" s="176" t="s">
        <v>29</v>
      </c>
      <c r="AG236" s="179">
        <f>'番編用リスト（女子）'!$AE$4</f>
        <v>0</v>
      </c>
      <c r="AH236" s="176" t="s">
        <v>35</v>
      </c>
      <c r="AI236" s="176" t="str">
        <f>'番編用リスト（女子）'!$Z$50</f>
        <v/>
      </c>
      <c r="AJ236" s="172"/>
      <c r="AM236" s="174"/>
    </row>
    <row r="237" spans="1:40" ht="32.1" customHeight="1" x14ac:dyDescent="0.15">
      <c r="A237" s="172"/>
      <c r="B237" s="176" t="s">
        <v>30</v>
      </c>
      <c r="C237" s="768" t="str">
        <f>'番編用リスト（女子）'!$AC$50</f>
        <v/>
      </c>
      <c r="D237" s="769"/>
      <c r="E237" s="770"/>
      <c r="F237" s="177"/>
      <c r="G237" s="178"/>
      <c r="H237" s="176" t="s">
        <v>30</v>
      </c>
      <c r="I237" s="768" t="str">
        <f>'番編用リスト（女子）'!$AE$50</f>
        <v/>
      </c>
      <c r="J237" s="769"/>
      <c r="K237" s="770"/>
      <c r="L237" s="172"/>
      <c r="M237" s="172"/>
      <c r="N237" s="176" t="s">
        <v>30</v>
      </c>
      <c r="O237" s="768" t="str">
        <f>'番編用リスト（女子）'!$AG$50</f>
        <v/>
      </c>
      <c r="P237" s="769"/>
      <c r="Q237" s="770"/>
      <c r="R237" s="177"/>
      <c r="S237" s="178"/>
      <c r="T237" s="176" t="s">
        <v>30</v>
      </c>
      <c r="U237" s="768" t="str">
        <f>'番編用リスト（女子）'!$AI$50</f>
        <v/>
      </c>
      <c r="V237" s="769"/>
      <c r="W237" s="770"/>
      <c r="X237" s="172"/>
      <c r="Y237" s="172"/>
      <c r="Z237" s="176" t="s">
        <v>30</v>
      </c>
      <c r="AA237" s="771" t="str">
        <f>'番編用リスト（女子）'!$AK$50</f>
        <v/>
      </c>
      <c r="AB237" s="772"/>
      <c r="AC237" s="773"/>
      <c r="AD237" s="177"/>
      <c r="AE237" s="178"/>
      <c r="AF237" s="176" t="s">
        <v>30</v>
      </c>
      <c r="AG237" s="771" t="str">
        <f>'番編用リスト（女子）'!$AM$50</f>
        <v/>
      </c>
      <c r="AH237" s="772"/>
      <c r="AI237" s="773"/>
      <c r="AJ237" s="172"/>
      <c r="AL237" s="774"/>
      <c r="AM237" s="774"/>
      <c r="AN237" s="774"/>
    </row>
    <row r="238" spans="1:40" x14ac:dyDescent="0.15">
      <c r="A238" s="172"/>
      <c r="B238" s="180"/>
      <c r="C238" s="181"/>
      <c r="D238" s="181"/>
      <c r="E238" s="181"/>
      <c r="F238" s="182"/>
      <c r="G238" s="183"/>
      <c r="H238" s="180"/>
      <c r="I238" s="181"/>
      <c r="J238" s="181"/>
      <c r="K238" s="181"/>
      <c r="L238" s="181"/>
      <c r="M238" s="172"/>
      <c r="N238" s="180"/>
      <c r="O238" s="181"/>
      <c r="P238" s="181"/>
      <c r="Q238" s="181"/>
      <c r="R238" s="182"/>
      <c r="S238" s="183"/>
      <c r="T238" s="180"/>
      <c r="U238" s="181"/>
      <c r="V238" s="181"/>
      <c r="W238" s="181"/>
      <c r="X238" s="181"/>
      <c r="Y238" s="172"/>
      <c r="Z238" s="180"/>
      <c r="AA238" s="181"/>
      <c r="AB238" s="181"/>
      <c r="AC238" s="181"/>
      <c r="AD238" s="182"/>
      <c r="AE238" s="183"/>
      <c r="AF238" s="180"/>
      <c r="AG238" s="181"/>
      <c r="AH238" s="181"/>
      <c r="AI238" s="181"/>
      <c r="AJ238" s="181"/>
    </row>
    <row r="239" spans="1:40" x14ac:dyDescent="0.15">
      <c r="A239" s="172"/>
      <c r="B239" s="184"/>
      <c r="C239" s="185"/>
      <c r="D239" s="185"/>
      <c r="E239" s="185"/>
      <c r="F239" s="186"/>
      <c r="G239" s="187"/>
      <c r="H239" s="184"/>
      <c r="I239" s="185"/>
      <c r="J239" s="185"/>
      <c r="K239" s="185"/>
      <c r="L239" s="185"/>
      <c r="M239" s="172"/>
      <c r="N239" s="184"/>
      <c r="O239" s="185"/>
      <c r="P239" s="185"/>
      <c r="Q239" s="185"/>
      <c r="R239" s="186"/>
      <c r="S239" s="187"/>
      <c r="T239" s="184"/>
      <c r="U239" s="185"/>
      <c r="V239" s="185"/>
      <c r="W239" s="185"/>
      <c r="X239" s="185"/>
      <c r="Y239" s="172"/>
      <c r="Z239" s="184"/>
      <c r="AA239" s="185"/>
      <c r="AB239" s="185"/>
      <c r="AC239" s="185"/>
      <c r="AD239" s="186"/>
      <c r="AE239" s="187"/>
      <c r="AF239" s="184"/>
      <c r="AG239" s="185"/>
      <c r="AH239" s="185"/>
      <c r="AI239" s="185"/>
      <c r="AJ239" s="185"/>
    </row>
    <row r="240" spans="1:40" ht="32.1" customHeight="1" x14ac:dyDescent="0.15">
      <c r="A240" s="172"/>
      <c r="B240" s="176" t="s">
        <v>27</v>
      </c>
      <c r="C240" s="781" t="str">
        <f>'番編用リスト（女子）'!$AB$51</f>
        <v/>
      </c>
      <c r="D240" s="782"/>
      <c r="E240" s="783"/>
      <c r="F240" s="177"/>
      <c r="G240" s="178"/>
      <c r="H240" s="176" t="s">
        <v>27</v>
      </c>
      <c r="I240" s="781" t="str">
        <f>'番編用リスト（女子）'!$AD$51</f>
        <v/>
      </c>
      <c r="J240" s="782"/>
      <c r="K240" s="783"/>
      <c r="L240" s="172"/>
      <c r="M240" s="172"/>
      <c r="N240" s="176" t="s">
        <v>27</v>
      </c>
      <c r="O240" s="781" t="str">
        <f>'番編用リスト（女子）'!$AF$51</f>
        <v/>
      </c>
      <c r="P240" s="782"/>
      <c r="Q240" s="783"/>
      <c r="R240" s="177"/>
      <c r="S240" s="178"/>
      <c r="T240" s="176" t="s">
        <v>27</v>
      </c>
      <c r="U240" s="781" t="str">
        <f>'番編用リスト（女子）'!$AH$51</f>
        <v/>
      </c>
      <c r="V240" s="782"/>
      <c r="W240" s="783"/>
      <c r="X240" s="172"/>
      <c r="Y240" s="172"/>
      <c r="Z240" s="176" t="s">
        <v>27</v>
      </c>
      <c r="AA240" s="781" t="str">
        <f>'番編用リスト（女子）'!$AJ$51</f>
        <v/>
      </c>
      <c r="AB240" s="782"/>
      <c r="AC240" s="783"/>
      <c r="AD240" s="177"/>
      <c r="AE240" s="178"/>
      <c r="AF240" s="176" t="s">
        <v>27</v>
      </c>
      <c r="AG240" s="781" t="str">
        <f>'番編用リスト（女子）'!$AL$51</f>
        <v/>
      </c>
      <c r="AH240" s="782"/>
      <c r="AI240" s="783"/>
      <c r="AJ240" s="172"/>
      <c r="AL240" s="774"/>
      <c r="AM240" s="774"/>
      <c r="AN240" s="774"/>
    </row>
    <row r="241" spans="1:40" ht="32.1" customHeight="1" x14ac:dyDescent="0.15">
      <c r="A241" s="172"/>
      <c r="B241" s="176" t="s">
        <v>1</v>
      </c>
      <c r="C241" s="775" t="str">
        <f>'番編用リスト（女子）'!$W$51</f>
        <v/>
      </c>
      <c r="D241" s="776"/>
      <c r="E241" s="777"/>
      <c r="F241" s="177"/>
      <c r="G241" s="178"/>
      <c r="H241" s="176" t="s">
        <v>1</v>
      </c>
      <c r="I241" s="775" t="str">
        <f>'番編用リスト（女子）'!$W$51</f>
        <v/>
      </c>
      <c r="J241" s="776"/>
      <c r="K241" s="777"/>
      <c r="L241" s="172"/>
      <c r="M241" s="172"/>
      <c r="N241" s="176" t="s">
        <v>1</v>
      </c>
      <c r="O241" s="775" t="str">
        <f>'番編用リスト（女子）'!$W$51</f>
        <v/>
      </c>
      <c r="P241" s="776"/>
      <c r="Q241" s="777"/>
      <c r="R241" s="177"/>
      <c r="S241" s="178"/>
      <c r="T241" s="176" t="s">
        <v>1</v>
      </c>
      <c r="U241" s="775" t="str">
        <f>'番編用リスト（女子）'!$W$51</f>
        <v/>
      </c>
      <c r="V241" s="776"/>
      <c r="W241" s="777"/>
      <c r="X241" s="172"/>
      <c r="Y241" s="172"/>
      <c r="Z241" s="176" t="s">
        <v>1</v>
      </c>
      <c r="AA241" s="775" t="str">
        <f>'番編用リスト（女子）'!$W$51</f>
        <v/>
      </c>
      <c r="AB241" s="776"/>
      <c r="AC241" s="777"/>
      <c r="AD241" s="177"/>
      <c r="AE241" s="178"/>
      <c r="AF241" s="176" t="s">
        <v>1</v>
      </c>
      <c r="AG241" s="775" t="str">
        <f>'番編用リスト（女子）'!$W$51</f>
        <v/>
      </c>
      <c r="AH241" s="776"/>
      <c r="AI241" s="777"/>
      <c r="AJ241" s="172"/>
      <c r="AL241" s="774"/>
      <c r="AM241" s="774"/>
      <c r="AN241" s="774"/>
    </row>
    <row r="242" spans="1:40" ht="32.1" customHeight="1" x14ac:dyDescent="0.15">
      <c r="A242" s="172"/>
      <c r="B242" s="176" t="s">
        <v>28</v>
      </c>
      <c r="C242" s="778" t="str">
        <f>'番編用リスト（女子）'!$X$51</f>
        <v/>
      </c>
      <c r="D242" s="779"/>
      <c r="E242" s="780"/>
      <c r="F242" s="177"/>
      <c r="G242" s="178"/>
      <c r="H242" s="176" t="s">
        <v>28</v>
      </c>
      <c r="I242" s="778" t="str">
        <f>'番編用リスト（女子）'!$X$51</f>
        <v/>
      </c>
      <c r="J242" s="779"/>
      <c r="K242" s="780"/>
      <c r="L242" s="172"/>
      <c r="M242" s="172"/>
      <c r="N242" s="176" t="s">
        <v>28</v>
      </c>
      <c r="O242" s="778" t="str">
        <f>'番編用リスト（女子）'!$X$51</f>
        <v/>
      </c>
      <c r="P242" s="779"/>
      <c r="Q242" s="780"/>
      <c r="R242" s="177"/>
      <c r="S242" s="178"/>
      <c r="T242" s="176" t="s">
        <v>28</v>
      </c>
      <c r="U242" s="778" t="str">
        <f>'番編用リスト（女子）'!$X$51</f>
        <v/>
      </c>
      <c r="V242" s="779"/>
      <c r="W242" s="780"/>
      <c r="X242" s="172"/>
      <c r="Y242" s="172"/>
      <c r="Z242" s="176" t="s">
        <v>28</v>
      </c>
      <c r="AA242" s="778" t="str">
        <f>'番編用リスト（女子）'!$X$51</f>
        <v/>
      </c>
      <c r="AB242" s="779"/>
      <c r="AC242" s="780"/>
      <c r="AD242" s="177"/>
      <c r="AE242" s="178"/>
      <c r="AF242" s="176" t="s">
        <v>28</v>
      </c>
      <c r="AG242" s="778" t="str">
        <f>'番編用リスト（女子）'!$X$51</f>
        <v/>
      </c>
      <c r="AH242" s="779"/>
      <c r="AI242" s="780"/>
      <c r="AJ242" s="172"/>
      <c r="AL242" s="774"/>
      <c r="AM242" s="774"/>
      <c r="AN242" s="774"/>
    </row>
    <row r="243" spans="1:40" ht="32.1" customHeight="1" x14ac:dyDescent="0.15">
      <c r="A243" s="172"/>
      <c r="B243" s="176" t="s">
        <v>29</v>
      </c>
      <c r="C243" s="179">
        <f>'番編用リスト（女子）'!$AE$4</f>
        <v>0</v>
      </c>
      <c r="D243" s="176" t="s">
        <v>3</v>
      </c>
      <c r="E243" s="176" t="str">
        <f>'番編用リスト（女子）'!$Z$51</f>
        <v/>
      </c>
      <c r="F243" s="177"/>
      <c r="G243" s="178"/>
      <c r="H243" s="176" t="s">
        <v>29</v>
      </c>
      <c r="I243" s="179">
        <f>'番編用リスト（女子）'!$AE$4</f>
        <v>0</v>
      </c>
      <c r="J243" s="176" t="s">
        <v>35</v>
      </c>
      <c r="K243" s="176" t="str">
        <f>'番編用リスト（女子）'!$Z$51</f>
        <v/>
      </c>
      <c r="L243" s="172"/>
      <c r="M243" s="172"/>
      <c r="N243" s="176" t="s">
        <v>29</v>
      </c>
      <c r="O243" s="179">
        <f>'番編用リスト（女子）'!$AE$4</f>
        <v>0</v>
      </c>
      <c r="P243" s="176" t="s">
        <v>3</v>
      </c>
      <c r="Q243" s="176" t="str">
        <f>'番編用リスト（女子）'!$Z$51</f>
        <v/>
      </c>
      <c r="R243" s="177"/>
      <c r="S243" s="178"/>
      <c r="T243" s="176" t="s">
        <v>29</v>
      </c>
      <c r="U243" s="179">
        <f>'番編用リスト（女子）'!$AE$4</f>
        <v>0</v>
      </c>
      <c r="V243" s="176" t="s">
        <v>35</v>
      </c>
      <c r="W243" s="176" t="str">
        <f>'番編用リスト（女子）'!$Z$51</f>
        <v/>
      </c>
      <c r="X243" s="172"/>
      <c r="Y243" s="172"/>
      <c r="Z243" s="176" t="s">
        <v>29</v>
      </c>
      <c r="AA243" s="179">
        <f>'番編用リスト（女子）'!$AE$4</f>
        <v>0</v>
      </c>
      <c r="AB243" s="176" t="s">
        <v>3</v>
      </c>
      <c r="AC243" s="176" t="str">
        <f>'番編用リスト（女子）'!$Z$51</f>
        <v/>
      </c>
      <c r="AD243" s="177"/>
      <c r="AE243" s="178"/>
      <c r="AF243" s="176" t="s">
        <v>29</v>
      </c>
      <c r="AG243" s="179">
        <f>'番編用リスト（女子）'!$AE$4</f>
        <v>0</v>
      </c>
      <c r="AH243" s="176" t="s">
        <v>35</v>
      </c>
      <c r="AI243" s="176" t="str">
        <f>'番編用リスト（女子）'!$Z$51</f>
        <v/>
      </c>
      <c r="AJ243" s="172"/>
      <c r="AM243" s="174"/>
    </row>
    <row r="244" spans="1:40" ht="32.1" customHeight="1" x14ac:dyDescent="0.15">
      <c r="A244" s="172"/>
      <c r="B244" s="176" t="s">
        <v>30</v>
      </c>
      <c r="C244" s="768" t="str">
        <f>'番編用リスト（女子）'!$AC$51</f>
        <v/>
      </c>
      <c r="D244" s="769"/>
      <c r="E244" s="770"/>
      <c r="F244" s="177"/>
      <c r="G244" s="178"/>
      <c r="H244" s="176" t="s">
        <v>30</v>
      </c>
      <c r="I244" s="768" t="str">
        <f>'番編用リスト（女子）'!$AE$51</f>
        <v/>
      </c>
      <c r="J244" s="769"/>
      <c r="K244" s="770"/>
      <c r="L244" s="172"/>
      <c r="M244" s="172"/>
      <c r="N244" s="176" t="s">
        <v>30</v>
      </c>
      <c r="O244" s="768" t="str">
        <f>'番編用リスト（女子）'!$AG$51</f>
        <v/>
      </c>
      <c r="P244" s="769"/>
      <c r="Q244" s="770"/>
      <c r="R244" s="177"/>
      <c r="S244" s="178"/>
      <c r="T244" s="176" t="s">
        <v>30</v>
      </c>
      <c r="U244" s="768" t="str">
        <f>'番編用リスト（女子）'!$AI$51</f>
        <v/>
      </c>
      <c r="V244" s="769"/>
      <c r="W244" s="770"/>
      <c r="X244" s="172"/>
      <c r="Y244" s="172"/>
      <c r="Z244" s="176" t="s">
        <v>30</v>
      </c>
      <c r="AA244" s="771" t="str">
        <f>'番編用リスト（女子）'!$AK$51</f>
        <v/>
      </c>
      <c r="AB244" s="772"/>
      <c r="AC244" s="773"/>
      <c r="AD244" s="177"/>
      <c r="AE244" s="178"/>
      <c r="AF244" s="176" t="s">
        <v>30</v>
      </c>
      <c r="AG244" s="771" t="str">
        <f>'番編用リスト（女子）'!$AM$51</f>
        <v/>
      </c>
      <c r="AH244" s="772"/>
      <c r="AI244" s="773"/>
      <c r="AJ244" s="172"/>
      <c r="AL244" s="774"/>
      <c r="AM244" s="774"/>
      <c r="AN244" s="774"/>
    </row>
    <row r="245" spans="1:40" ht="18.75" customHeight="1" x14ac:dyDescent="0.15">
      <c r="A245" s="172"/>
      <c r="B245" s="173"/>
      <c r="C245" s="172"/>
      <c r="D245" s="172"/>
      <c r="E245" s="172"/>
      <c r="F245" s="172"/>
      <c r="G245" s="183"/>
      <c r="H245" s="173"/>
      <c r="I245" s="172"/>
      <c r="J245" s="172"/>
      <c r="K245" s="172"/>
      <c r="L245" s="172"/>
      <c r="M245" s="172"/>
      <c r="N245" s="173"/>
      <c r="O245" s="172"/>
      <c r="P245" s="172"/>
      <c r="Q245" s="172"/>
      <c r="R245" s="172"/>
      <c r="S245" s="183"/>
      <c r="T245" s="173"/>
      <c r="U245" s="172"/>
      <c r="V245" s="172"/>
      <c r="W245" s="172"/>
      <c r="X245" s="172"/>
      <c r="Y245" s="172"/>
      <c r="Z245" s="173"/>
      <c r="AA245" s="172"/>
      <c r="AB245" s="172"/>
      <c r="AC245" s="172"/>
      <c r="AD245" s="172"/>
      <c r="AE245" s="183"/>
      <c r="AF245" s="173"/>
      <c r="AG245" s="172"/>
      <c r="AH245" s="172"/>
      <c r="AI245" s="172"/>
      <c r="AJ245" s="172"/>
      <c r="AL245" s="774"/>
      <c r="AM245" s="774"/>
      <c r="AN245" s="774"/>
    </row>
    <row r="246" spans="1:40" x14ac:dyDescent="0.15">
      <c r="A246" s="172"/>
      <c r="B246" s="173"/>
      <c r="C246" s="172"/>
      <c r="D246" s="172"/>
      <c r="E246" s="172"/>
      <c r="F246" s="172"/>
      <c r="G246" s="172"/>
      <c r="H246" s="173"/>
      <c r="I246" s="172"/>
      <c r="J246" s="172"/>
      <c r="K246" s="172"/>
      <c r="L246" s="172"/>
      <c r="M246" s="172"/>
      <c r="N246" s="173"/>
      <c r="O246" s="172"/>
      <c r="P246" s="172"/>
      <c r="Q246" s="172"/>
      <c r="R246" s="172"/>
      <c r="S246" s="172"/>
      <c r="T246" s="173"/>
      <c r="U246" s="172"/>
      <c r="V246" s="172"/>
      <c r="W246" s="172"/>
      <c r="X246" s="172"/>
      <c r="Y246" s="172"/>
      <c r="Z246" s="173"/>
      <c r="AA246" s="172"/>
      <c r="AB246" s="172"/>
      <c r="AC246" s="172"/>
      <c r="AD246" s="172"/>
      <c r="AE246" s="172"/>
      <c r="AF246" s="173"/>
      <c r="AG246" s="172"/>
      <c r="AH246" s="172"/>
      <c r="AI246" s="172"/>
      <c r="AJ246" s="172"/>
    </row>
    <row r="247" spans="1:40" ht="32.1" customHeight="1" x14ac:dyDescent="0.15">
      <c r="A247" s="172"/>
      <c r="B247" s="176" t="s">
        <v>27</v>
      </c>
      <c r="C247" s="781" t="str">
        <f>'番編用リスト（女子）'!$AB$52</f>
        <v/>
      </c>
      <c r="D247" s="782"/>
      <c r="E247" s="783"/>
      <c r="F247" s="177"/>
      <c r="G247" s="178"/>
      <c r="H247" s="176" t="s">
        <v>27</v>
      </c>
      <c r="I247" s="781" t="str">
        <f>'番編用リスト（女子）'!$AD$52</f>
        <v/>
      </c>
      <c r="J247" s="782"/>
      <c r="K247" s="783"/>
      <c r="L247" s="172"/>
      <c r="M247" s="172"/>
      <c r="N247" s="176" t="s">
        <v>27</v>
      </c>
      <c r="O247" s="781" t="str">
        <f>'番編用リスト（女子）'!$AF$52</f>
        <v/>
      </c>
      <c r="P247" s="782"/>
      <c r="Q247" s="783"/>
      <c r="R247" s="177"/>
      <c r="S247" s="178"/>
      <c r="T247" s="176" t="s">
        <v>27</v>
      </c>
      <c r="U247" s="781" t="str">
        <f>'番編用リスト（女子）'!$AH$52</f>
        <v/>
      </c>
      <c r="V247" s="782"/>
      <c r="W247" s="783"/>
      <c r="X247" s="172"/>
      <c r="Y247" s="172"/>
      <c r="Z247" s="176" t="s">
        <v>27</v>
      </c>
      <c r="AA247" s="781" t="str">
        <f>'番編用リスト（女子）'!$AJ$52</f>
        <v/>
      </c>
      <c r="AB247" s="782"/>
      <c r="AC247" s="783"/>
      <c r="AD247" s="177"/>
      <c r="AE247" s="178"/>
      <c r="AF247" s="176" t="s">
        <v>27</v>
      </c>
      <c r="AG247" s="781" t="str">
        <f>'番編用リスト（女子）'!$AL$52</f>
        <v/>
      </c>
      <c r="AH247" s="782"/>
      <c r="AI247" s="783"/>
      <c r="AJ247" s="172"/>
      <c r="AL247" s="774"/>
      <c r="AM247" s="774"/>
      <c r="AN247" s="774"/>
    </row>
    <row r="248" spans="1:40" ht="32.1" customHeight="1" x14ac:dyDescent="0.15">
      <c r="A248" s="172"/>
      <c r="B248" s="176" t="s">
        <v>1</v>
      </c>
      <c r="C248" s="775" t="str">
        <f>'番編用リスト（女子）'!$W$52</f>
        <v/>
      </c>
      <c r="D248" s="776"/>
      <c r="E248" s="777"/>
      <c r="F248" s="177"/>
      <c r="G248" s="178"/>
      <c r="H248" s="176" t="s">
        <v>1</v>
      </c>
      <c r="I248" s="775" t="str">
        <f>'番編用リスト（女子）'!$W$52</f>
        <v/>
      </c>
      <c r="J248" s="776"/>
      <c r="K248" s="777"/>
      <c r="L248" s="172"/>
      <c r="M248" s="172"/>
      <c r="N248" s="176" t="s">
        <v>1</v>
      </c>
      <c r="O248" s="775" t="str">
        <f>'番編用リスト（女子）'!$W$52</f>
        <v/>
      </c>
      <c r="P248" s="776"/>
      <c r="Q248" s="777"/>
      <c r="R248" s="177"/>
      <c r="S248" s="178"/>
      <c r="T248" s="176" t="s">
        <v>1</v>
      </c>
      <c r="U248" s="775" t="str">
        <f>'番編用リスト（女子）'!$W$52</f>
        <v/>
      </c>
      <c r="V248" s="776"/>
      <c r="W248" s="777"/>
      <c r="X248" s="172"/>
      <c r="Y248" s="172"/>
      <c r="Z248" s="176" t="s">
        <v>1</v>
      </c>
      <c r="AA248" s="775" t="str">
        <f>'番編用リスト（女子）'!$W$52</f>
        <v/>
      </c>
      <c r="AB248" s="776"/>
      <c r="AC248" s="777"/>
      <c r="AD248" s="177"/>
      <c r="AE248" s="178"/>
      <c r="AF248" s="176" t="s">
        <v>1</v>
      </c>
      <c r="AG248" s="775" t="str">
        <f>'番編用リスト（女子）'!$W$52</f>
        <v/>
      </c>
      <c r="AH248" s="776"/>
      <c r="AI248" s="777"/>
      <c r="AJ248" s="172"/>
      <c r="AL248" s="774"/>
      <c r="AM248" s="774"/>
      <c r="AN248" s="774"/>
    </row>
    <row r="249" spans="1:40" ht="32.1" customHeight="1" x14ac:dyDescent="0.15">
      <c r="A249" s="172"/>
      <c r="B249" s="176" t="s">
        <v>28</v>
      </c>
      <c r="C249" s="778" t="str">
        <f>'番編用リスト（女子）'!$X$52</f>
        <v/>
      </c>
      <c r="D249" s="779"/>
      <c r="E249" s="780"/>
      <c r="F249" s="177"/>
      <c r="G249" s="178"/>
      <c r="H249" s="176" t="s">
        <v>28</v>
      </c>
      <c r="I249" s="778" t="str">
        <f>'番編用リスト（女子）'!$X$52</f>
        <v/>
      </c>
      <c r="J249" s="779"/>
      <c r="K249" s="780"/>
      <c r="L249" s="172"/>
      <c r="M249" s="172"/>
      <c r="N249" s="176" t="s">
        <v>28</v>
      </c>
      <c r="O249" s="778" t="str">
        <f>'番編用リスト（女子）'!$X$52</f>
        <v/>
      </c>
      <c r="P249" s="779"/>
      <c r="Q249" s="780"/>
      <c r="R249" s="177"/>
      <c r="S249" s="178"/>
      <c r="T249" s="176" t="s">
        <v>28</v>
      </c>
      <c r="U249" s="778" t="str">
        <f>'番編用リスト（女子）'!$X$52</f>
        <v/>
      </c>
      <c r="V249" s="779"/>
      <c r="W249" s="780"/>
      <c r="X249" s="172"/>
      <c r="Y249" s="172"/>
      <c r="Z249" s="176" t="s">
        <v>28</v>
      </c>
      <c r="AA249" s="778" t="str">
        <f>'番編用リスト（女子）'!$X$52</f>
        <v/>
      </c>
      <c r="AB249" s="779"/>
      <c r="AC249" s="780"/>
      <c r="AD249" s="177"/>
      <c r="AE249" s="178"/>
      <c r="AF249" s="176" t="s">
        <v>28</v>
      </c>
      <c r="AG249" s="778" t="str">
        <f>'番編用リスト（女子）'!$X$52</f>
        <v/>
      </c>
      <c r="AH249" s="779"/>
      <c r="AI249" s="780"/>
      <c r="AJ249" s="172"/>
      <c r="AL249" s="774"/>
      <c r="AM249" s="774"/>
      <c r="AN249" s="774"/>
    </row>
    <row r="250" spans="1:40" ht="32.1" customHeight="1" x14ac:dyDescent="0.15">
      <c r="A250" s="172"/>
      <c r="B250" s="176" t="s">
        <v>29</v>
      </c>
      <c r="C250" s="179">
        <f>'番編用リスト（女子）'!$AE$4</f>
        <v>0</v>
      </c>
      <c r="D250" s="176" t="s">
        <v>3</v>
      </c>
      <c r="E250" s="176" t="str">
        <f>'番編用リスト（女子）'!$Z$52</f>
        <v/>
      </c>
      <c r="F250" s="177"/>
      <c r="G250" s="178"/>
      <c r="H250" s="176" t="s">
        <v>29</v>
      </c>
      <c r="I250" s="179">
        <f>'番編用リスト（女子）'!$AE$4</f>
        <v>0</v>
      </c>
      <c r="J250" s="176" t="s">
        <v>35</v>
      </c>
      <c r="K250" s="176" t="str">
        <f>'番編用リスト（女子）'!$Z$52</f>
        <v/>
      </c>
      <c r="L250" s="172"/>
      <c r="M250" s="172"/>
      <c r="N250" s="176" t="s">
        <v>29</v>
      </c>
      <c r="O250" s="179">
        <f>'番編用リスト（女子）'!$AE$4</f>
        <v>0</v>
      </c>
      <c r="P250" s="176" t="s">
        <v>3</v>
      </c>
      <c r="Q250" s="176" t="str">
        <f>'番編用リスト（女子）'!$Z$52</f>
        <v/>
      </c>
      <c r="R250" s="177"/>
      <c r="S250" s="178"/>
      <c r="T250" s="176" t="s">
        <v>29</v>
      </c>
      <c r="U250" s="179">
        <f>'番編用リスト（女子）'!$AE$4</f>
        <v>0</v>
      </c>
      <c r="V250" s="176" t="s">
        <v>35</v>
      </c>
      <c r="W250" s="176" t="str">
        <f>'番編用リスト（女子）'!$Z$52</f>
        <v/>
      </c>
      <c r="X250" s="172"/>
      <c r="Y250" s="172"/>
      <c r="Z250" s="176" t="s">
        <v>29</v>
      </c>
      <c r="AA250" s="179">
        <f>'番編用リスト（女子）'!$AE$4</f>
        <v>0</v>
      </c>
      <c r="AB250" s="176" t="s">
        <v>3</v>
      </c>
      <c r="AC250" s="176" t="str">
        <f>'番編用リスト（女子）'!$Z$52</f>
        <v/>
      </c>
      <c r="AD250" s="177"/>
      <c r="AE250" s="178"/>
      <c r="AF250" s="176" t="s">
        <v>29</v>
      </c>
      <c r="AG250" s="179">
        <f>'番編用リスト（女子）'!$AE$4</f>
        <v>0</v>
      </c>
      <c r="AH250" s="176" t="s">
        <v>35</v>
      </c>
      <c r="AI250" s="176" t="str">
        <f>'番編用リスト（女子）'!$Z$52</f>
        <v/>
      </c>
      <c r="AJ250" s="172"/>
      <c r="AM250" s="174"/>
    </row>
    <row r="251" spans="1:40" ht="32.1" customHeight="1" x14ac:dyDescent="0.15">
      <c r="A251" s="172"/>
      <c r="B251" s="176" t="s">
        <v>30</v>
      </c>
      <c r="C251" s="768" t="str">
        <f>'番編用リスト（女子）'!$AC$52</f>
        <v/>
      </c>
      <c r="D251" s="769"/>
      <c r="E251" s="770"/>
      <c r="F251" s="177"/>
      <c r="G251" s="178"/>
      <c r="H251" s="176" t="s">
        <v>30</v>
      </c>
      <c r="I251" s="768" t="str">
        <f>'番編用リスト（女子）'!$AE$52</f>
        <v/>
      </c>
      <c r="J251" s="769"/>
      <c r="K251" s="770"/>
      <c r="L251" s="172"/>
      <c r="M251" s="172"/>
      <c r="N251" s="176" t="s">
        <v>30</v>
      </c>
      <c r="O251" s="768" t="str">
        <f>'番編用リスト（女子）'!$AG$52</f>
        <v/>
      </c>
      <c r="P251" s="769"/>
      <c r="Q251" s="770"/>
      <c r="R251" s="177"/>
      <c r="S251" s="178"/>
      <c r="T251" s="176" t="s">
        <v>30</v>
      </c>
      <c r="U251" s="768" t="str">
        <f>'番編用リスト（女子）'!$AI$52</f>
        <v/>
      </c>
      <c r="V251" s="769"/>
      <c r="W251" s="770"/>
      <c r="X251" s="172"/>
      <c r="Y251" s="172"/>
      <c r="Z251" s="176" t="s">
        <v>30</v>
      </c>
      <c r="AA251" s="771" t="str">
        <f>'番編用リスト（女子）'!$AK$52</f>
        <v/>
      </c>
      <c r="AB251" s="772"/>
      <c r="AC251" s="773"/>
      <c r="AD251" s="177"/>
      <c r="AE251" s="178"/>
      <c r="AF251" s="176" t="s">
        <v>30</v>
      </c>
      <c r="AG251" s="771" t="str">
        <f>'番編用リスト（女子）'!$AM$52</f>
        <v/>
      </c>
      <c r="AH251" s="772"/>
      <c r="AI251" s="773"/>
      <c r="AJ251" s="172"/>
      <c r="AL251" s="774"/>
      <c r="AM251" s="774"/>
      <c r="AN251" s="774"/>
    </row>
    <row r="252" spans="1:40" x14ac:dyDescent="0.15">
      <c r="A252" s="172"/>
      <c r="B252" s="180"/>
      <c r="C252" s="181"/>
      <c r="D252" s="181"/>
      <c r="E252" s="181"/>
      <c r="F252" s="182"/>
      <c r="G252" s="183"/>
      <c r="H252" s="180"/>
      <c r="I252" s="181"/>
      <c r="J252" s="181"/>
      <c r="K252" s="181"/>
      <c r="L252" s="181"/>
      <c r="M252" s="172"/>
      <c r="N252" s="180"/>
      <c r="O252" s="181"/>
      <c r="P252" s="181"/>
      <c r="Q252" s="181"/>
      <c r="R252" s="182"/>
      <c r="S252" s="183"/>
      <c r="T252" s="180"/>
      <c r="U252" s="181"/>
      <c r="V252" s="181"/>
      <c r="W252" s="181"/>
      <c r="X252" s="181"/>
      <c r="Y252" s="172"/>
      <c r="Z252" s="180"/>
      <c r="AA252" s="181"/>
      <c r="AB252" s="181"/>
      <c r="AC252" s="181"/>
      <c r="AD252" s="182"/>
      <c r="AE252" s="183"/>
      <c r="AF252" s="180"/>
      <c r="AG252" s="181"/>
      <c r="AH252" s="181"/>
      <c r="AI252" s="181"/>
      <c r="AJ252" s="181"/>
    </row>
    <row r="253" spans="1:40" x14ac:dyDescent="0.15">
      <c r="A253" s="172"/>
      <c r="B253" s="184"/>
      <c r="C253" s="185"/>
      <c r="D253" s="185"/>
      <c r="E253" s="185"/>
      <c r="F253" s="186"/>
      <c r="G253" s="187"/>
      <c r="H253" s="184"/>
      <c r="I253" s="185"/>
      <c r="J253" s="185"/>
      <c r="K253" s="185"/>
      <c r="L253" s="185"/>
      <c r="M253" s="172"/>
      <c r="N253" s="184"/>
      <c r="O253" s="185"/>
      <c r="P253" s="185"/>
      <c r="Q253" s="185"/>
      <c r="R253" s="186"/>
      <c r="S253" s="187"/>
      <c r="T253" s="184"/>
      <c r="U253" s="185"/>
      <c r="V253" s="185"/>
      <c r="W253" s="185"/>
      <c r="X253" s="185"/>
      <c r="Y253" s="172"/>
      <c r="Z253" s="184"/>
      <c r="AA253" s="185"/>
      <c r="AB253" s="185"/>
      <c r="AC253" s="185"/>
      <c r="AD253" s="186"/>
      <c r="AE253" s="187"/>
      <c r="AF253" s="184"/>
      <c r="AG253" s="185"/>
      <c r="AH253" s="185"/>
      <c r="AI253" s="185"/>
      <c r="AJ253" s="185"/>
    </row>
    <row r="254" spans="1:40" ht="32.1" customHeight="1" x14ac:dyDescent="0.15">
      <c r="A254" s="172"/>
      <c r="B254" s="176" t="s">
        <v>27</v>
      </c>
      <c r="C254" s="781" t="str">
        <f>'番編用リスト（女子）'!$AB$53</f>
        <v/>
      </c>
      <c r="D254" s="782"/>
      <c r="E254" s="783"/>
      <c r="F254" s="177"/>
      <c r="G254" s="178"/>
      <c r="H254" s="176" t="s">
        <v>27</v>
      </c>
      <c r="I254" s="781" t="str">
        <f>'番編用リスト（女子）'!$AD$53</f>
        <v/>
      </c>
      <c r="J254" s="782"/>
      <c r="K254" s="783"/>
      <c r="L254" s="172"/>
      <c r="M254" s="172"/>
      <c r="N254" s="176" t="s">
        <v>27</v>
      </c>
      <c r="O254" s="781" t="str">
        <f>'番編用リスト（女子）'!$AF$53</f>
        <v/>
      </c>
      <c r="P254" s="782"/>
      <c r="Q254" s="783"/>
      <c r="R254" s="177"/>
      <c r="S254" s="178"/>
      <c r="T254" s="176" t="s">
        <v>27</v>
      </c>
      <c r="U254" s="781" t="str">
        <f>'番編用リスト（女子）'!$AH$53</f>
        <v/>
      </c>
      <c r="V254" s="782"/>
      <c r="W254" s="783"/>
      <c r="X254" s="172"/>
      <c r="Y254" s="172"/>
      <c r="Z254" s="176" t="s">
        <v>27</v>
      </c>
      <c r="AA254" s="781" t="str">
        <f>'番編用リスト（女子）'!$AJ$53</f>
        <v/>
      </c>
      <c r="AB254" s="782"/>
      <c r="AC254" s="783"/>
      <c r="AD254" s="177"/>
      <c r="AE254" s="178"/>
      <c r="AF254" s="176" t="s">
        <v>27</v>
      </c>
      <c r="AG254" s="781" t="str">
        <f>'番編用リスト（女子）'!$AL$53</f>
        <v/>
      </c>
      <c r="AH254" s="782"/>
      <c r="AI254" s="783"/>
      <c r="AJ254" s="172"/>
      <c r="AL254" s="774"/>
      <c r="AM254" s="774"/>
      <c r="AN254" s="774"/>
    </row>
    <row r="255" spans="1:40" ht="32.1" customHeight="1" x14ac:dyDescent="0.15">
      <c r="A255" s="172"/>
      <c r="B255" s="176" t="s">
        <v>1</v>
      </c>
      <c r="C255" s="775" t="str">
        <f>'番編用リスト（女子）'!$W$53</f>
        <v/>
      </c>
      <c r="D255" s="776"/>
      <c r="E255" s="777"/>
      <c r="F255" s="177"/>
      <c r="G255" s="178"/>
      <c r="H255" s="176" t="s">
        <v>1</v>
      </c>
      <c r="I255" s="775" t="str">
        <f>'番編用リスト（女子）'!$W$53</f>
        <v/>
      </c>
      <c r="J255" s="776"/>
      <c r="K255" s="777"/>
      <c r="L255" s="172"/>
      <c r="M255" s="172"/>
      <c r="N255" s="176" t="s">
        <v>1</v>
      </c>
      <c r="O255" s="775" t="str">
        <f>'番編用リスト（女子）'!$W$53</f>
        <v/>
      </c>
      <c r="P255" s="776"/>
      <c r="Q255" s="777"/>
      <c r="R255" s="177"/>
      <c r="S255" s="178"/>
      <c r="T255" s="176" t="s">
        <v>1</v>
      </c>
      <c r="U255" s="775" t="str">
        <f>'番編用リスト（女子）'!$W$53</f>
        <v/>
      </c>
      <c r="V255" s="776"/>
      <c r="W255" s="777"/>
      <c r="X255" s="172"/>
      <c r="Y255" s="172"/>
      <c r="Z255" s="176" t="s">
        <v>1</v>
      </c>
      <c r="AA255" s="775" t="str">
        <f>'番編用リスト（女子）'!$W$53</f>
        <v/>
      </c>
      <c r="AB255" s="776"/>
      <c r="AC255" s="777"/>
      <c r="AD255" s="177"/>
      <c r="AE255" s="178"/>
      <c r="AF255" s="176" t="s">
        <v>1</v>
      </c>
      <c r="AG255" s="775" t="str">
        <f>'番編用リスト（女子）'!$W$53</f>
        <v/>
      </c>
      <c r="AH255" s="776"/>
      <c r="AI255" s="777"/>
      <c r="AJ255" s="172"/>
      <c r="AL255" s="774"/>
      <c r="AM255" s="774"/>
      <c r="AN255" s="774"/>
    </row>
    <row r="256" spans="1:40" ht="32.1" customHeight="1" x14ac:dyDescent="0.15">
      <c r="A256" s="172"/>
      <c r="B256" s="176" t="s">
        <v>28</v>
      </c>
      <c r="C256" s="778" t="str">
        <f>'番編用リスト（女子）'!$X$53</f>
        <v/>
      </c>
      <c r="D256" s="779"/>
      <c r="E256" s="780"/>
      <c r="F256" s="177"/>
      <c r="G256" s="178"/>
      <c r="H256" s="176" t="s">
        <v>28</v>
      </c>
      <c r="I256" s="778" t="str">
        <f>'番編用リスト（女子）'!$X$53</f>
        <v/>
      </c>
      <c r="J256" s="779"/>
      <c r="K256" s="780"/>
      <c r="L256" s="172"/>
      <c r="M256" s="172"/>
      <c r="N256" s="176" t="s">
        <v>28</v>
      </c>
      <c r="O256" s="778" t="str">
        <f>'番編用リスト（女子）'!$X$53</f>
        <v/>
      </c>
      <c r="P256" s="779"/>
      <c r="Q256" s="780"/>
      <c r="R256" s="177"/>
      <c r="S256" s="178"/>
      <c r="T256" s="176" t="s">
        <v>28</v>
      </c>
      <c r="U256" s="778" t="str">
        <f>'番編用リスト（女子）'!$X$53</f>
        <v/>
      </c>
      <c r="V256" s="779"/>
      <c r="W256" s="780"/>
      <c r="X256" s="172"/>
      <c r="Y256" s="172"/>
      <c r="Z256" s="176" t="s">
        <v>28</v>
      </c>
      <c r="AA256" s="778" t="str">
        <f>'番編用リスト（女子）'!$X$53</f>
        <v/>
      </c>
      <c r="AB256" s="779"/>
      <c r="AC256" s="780"/>
      <c r="AD256" s="177"/>
      <c r="AE256" s="178"/>
      <c r="AF256" s="176" t="s">
        <v>28</v>
      </c>
      <c r="AG256" s="778" t="str">
        <f>'番編用リスト（女子）'!$X$53</f>
        <v/>
      </c>
      <c r="AH256" s="779"/>
      <c r="AI256" s="780"/>
      <c r="AJ256" s="172"/>
      <c r="AL256" s="774"/>
      <c r="AM256" s="774"/>
      <c r="AN256" s="774"/>
    </row>
    <row r="257" spans="1:40" ht="32.1" customHeight="1" x14ac:dyDescent="0.15">
      <c r="A257" s="172"/>
      <c r="B257" s="176" t="s">
        <v>29</v>
      </c>
      <c r="C257" s="179">
        <f>'番編用リスト（女子）'!$AE$4</f>
        <v>0</v>
      </c>
      <c r="D257" s="176" t="s">
        <v>3</v>
      </c>
      <c r="E257" s="176" t="str">
        <f>'番編用リスト（女子）'!$Z$53</f>
        <v/>
      </c>
      <c r="F257" s="177"/>
      <c r="G257" s="178"/>
      <c r="H257" s="176" t="s">
        <v>29</v>
      </c>
      <c r="I257" s="179">
        <f>'番編用リスト（女子）'!$AE$4</f>
        <v>0</v>
      </c>
      <c r="J257" s="176" t="s">
        <v>35</v>
      </c>
      <c r="K257" s="176" t="str">
        <f>'番編用リスト（女子）'!$Z$53</f>
        <v/>
      </c>
      <c r="L257" s="172"/>
      <c r="M257" s="172"/>
      <c r="N257" s="176" t="s">
        <v>29</v>
      </c>
      <c r="O257" s="179">
        <f>'番編用リスト（女子）'!$AE$4</f>
        <v>0</v>
      </c>
      <c r="P257" s="176" t="s">
        <v>3</v>
      </c>
      <c r="Q257" s="176" t="str">
        <f>'番編用リスト（女子）'!$Z$53</f>
        <v/>
      </c>
      <c r="R257" s="177"/>
      <c r="S257" s="178"/>
      <c r="T257" s="176" t="s">
        <v>29</v>
      </c>
      <c r="U257" s="179">
        <f>'番編用リスト（女子）'!$AE$4</f>
        <v>0</v>
      </c>
      <c r="V257" s="176" t="s">
        <v>35</v>
      </c>
      <c r="W257" s="176" t="str">
        <f>'番編用リスト（女子）'!$Z$53</f>
        <v/>
      </c>
      <c r="X257" s="172"/>
      <c r="Y257" s="172"/>
      <c r="Z257" s="176" t="s">
        <v>29</v>
      </c>
      <c r="AA257" s="179">
        <f>'番編用リスト（女子）'!$AE$4</f>
        <v>0</v>
      </c>
      <c r="AB257" s="176" t="s">
        <v>3</v>
      </c>
      <c r="AC257" s="176" t="str">
        <f>'番編用リスト（女子）'!$Z$53</f>
        <v/>
      </c>
      <c r="AD257" s="177"/>
      <c r="AE257" s="178"/>
      <c r="AF257" s="176" t="s">
        <v>29</v>
      </c>
      <c r="AG257" s="179">
        <f>'番編用リスト（女子）'!$AE$4</f>
        <v>0</v>
      </c>
      <c r="AH257" s="176" t="s">
        <v>35</v>
      </c>
      <c r="AI257" s="176" t="str">
        <f>'番編用リスト（女子）'!$Z$53</f>
        <v/>
      </c>
      <c r="AJ257" s="172"/>
      <c r="AM257" s="174"/>
    </row>
    <row r="258" spans="1:40" ht="32.1" customHeight="1" x14ac:dyDescent="0.15">
      <c r="A258" s="172"/>
      <c r="B258" s="176" t="s">
        <v>30</v>
      </c>
      <c r="C258" s="768" t="str">
        <f>'番編用リスト（女子）'!$AC$53</f>
        <v/>
      </c>
      <c r="D258" s="769"/>
      <c r="E258" s="770"/>
      <c r="F258" s="177"/>
      <c r="G258" s="178"/>
      <c r="H258" s="176" t="s">
        <v>30</v>
      </c>
      <c r="I258" s="768" t="str">
        <f>'番編用リスト（女子）'!$AE$53</f>
        <v/>
      </c>
      <c r="J258" s="769"/>
      <c r="K258" s="770"/>
      <c r="L258" s="172"/>
      <c r="M258" s="172"/>
      <c r="N258" s="176" t="s">
        <v>30</v>
      </c>
      <c r="O258" s="768" t="str">
        <f>'番編用リスト（女子）'!$AG$53</f>
        <v/>
      </c>
      <c r="P258" s="769"/>
      <c r="Q258" s="770"/>
      <c r="R258" s="177"/>
      <c r="S258" s="178"/>
      <c r="T258" s="176" t="s">
        <v>30</v>
      </c>
      <c r="U258" s="768" t="str">
        <f>'番編用リスト（女子）'!$AI$53</f>
        <v/>
      </c>
      <c r="V258" s="769"/>
      <c r="W258" s="770"/>
      <c r="X258" s="172"/>
      <c r="Y258" s="172"/>
      <c r="Z258" s="176" t="s">
        <v>30</v>
      </c>
      <c r="AA258" s="771" t="str">
        <f>'番編用リスト（女子）'!$AK$53</f>
        <v/>
      </c>
      <c r="AB258" s="772"/>
      <c r="AC258" s="773"/>
      <c r="AD258" s="177"/>
      <c r="AE258" s="178"/>
      <c r="AF258" s="176" t="s">
        <v>30</v>
      </c>
      <c r="AG258" s="771" t="str">
        <f>'番編用リスト（女子）'!$AM$53</f>
        <v/>
      </c>
      <c r="AH258" s="772"/>
      <c r="AI258" s="773"/>
      <c r="AJ258" s="172"/>
      <c r="AL258" s="774"/>
      <c r="AM258" s="774"/>
      <c r="AN258" s="774"/>
    </row>
    <row r="259" spans="1:40" x14ac:dyDescent="0.15">
      <c r="A259" s="172"/>
      <c r="B259" s="180"/>
      <c r="C259" s="181"/>
      <c r="D259" s="181"/>
      <c r="E259" s="181"/>
      <c r="F259" s="182"/>
      <c r="G259" s="183"/>
      <c r="H259" s="180"/>
      <c r="I259" s="181"/>
      <c r="J259" s="181"/>
      <c r="K259" s="181"/>
      <c r="L259" s="181"/>
      <c r="M259" s="172"/>
      <c r="N259" s="180"/>
      <c r="O259" s="181"/>
      <c r="P259" s="181"/>
      <c r="Q259" s="181"/>
      <c r="R259" s="182"/>
      <c r="S259" s="183"/>
      <c r="T259" s="180"/>
      <c r="U259" s="181"/>
      <c r="V259" s="181"/>
      <c r="W259" s="181"/>
      <c r="X259" s="181"/>
      <c r="Y259" s="172"/>
      <c r="Z259" s="180"/>
      <c r="AA259" s="181"/>
      <c r="AB259" s="181"/>
      <c r="AC259" s="181"/>
      <c r="AD259" s="182"/>
      <c r="AE259" s="183"/>
      <c r="AF259" s="180"/>
      <c r="AG259" s="181"/>
      <c r="AH259" s="181"/>
      <c r="AI259" s="181"/>
      <c r="AJ259" s="181"/>
    </row>
    <row r="260" spans="1:40" x14ac:dyDescent="0.15">
      <c r="A260" s="172"/>
      <c r="B260" s="184"/>
      <c r="C260" s="185"/>
      <c r="D260" s="185"/>
      <c r="E260" s="185"/>
      <c r="F260" s="186"/>
      <c r="G260" s="187"/>
      <c r="H260" s="184"/>
      <c r="I260" s="185"/>
      <c r="J260" s="185"/>
      <c r="K260" s="185"/>
      <c r="L260" s="185"/>
      <c r="M260" s="172"/>
      <c r="N260" s="184"/>
      <c r="O260" s="185"/>
      <c r="P260" s="185"/>
      <c r="Q260" s="185"/>
      <c r="R260" s="186"/>
      <c r="S260" s="187"/>
      <c r="T260" s="184"/>
      <c r="U260" s="185"/>
      <c r="V260" s="185"/>
      <c r="W260" s="185"/>
      <c r="X260" s="185"/>
      <c r="Y260" s="172"/>
      <c r="Z260" s="184"/>
      <c r="AA260" s="185"/>
      <c r="AB260" s="185"/>
      <c r="AC260" s="185"/>
      <c r="AD260" s="186"/>
      <c r="AE260" s="187"/>
      <c r="AF260" s="184"/>
      <c r="AG260" s="185"/>
      <c r="AH260" s="185"/>
      <c r="AI260" s="185"/>
      <c r="AJ260" s="185"/>
    </row>
    <row r="261" spans="1:40" ht="32.1" customHeight="1" x14ac:dyDescent="0.15">
      <c r="A261" s="172"/>
      <c r="B261" s="176" t="s">
        <v>27</v>
      </c>
      <c r="C261" s="781" t="str">
        <f>'番編用リスト（女子）'!$AB$54</f>
        <v/>
      </c>
      <c r="D261" s="782"/>
      <c r="E261" s="783"/>
      <c r="F261" s="177"/>
      <c r="G261" s="178"/>
      <c r="H261" s="176" t="s">
        <v>27</v>
      </c>
      <c r="I261" s="781" t="str">
        <f>'番編用リスト（女子）'!$AD$54</f>
        <v/>
      </c>
      <c r="J261" s="782"/>
      <c r="K261" s="783"/>
      <c r="L261" s="172"/>
      <c r="M261" s="172"/>
      <c r="N261" s="176" t="s">
        <v>27</v>
      </c>
      <c r="O261" s="781" t="str">
        <f>'番編用リスト（女子）'!$AF$54</f>
        <v/>
      </c>
      <c r="P261" s="782"/>
      <c r="Q261" s="783"/>
      <c r="R261" s="177"/>
      <c r="S261" s="178"/>
      <c r="T261" s="176" t="s">
        <v>27</v>
      </c>
      <c r="U261" s="781" t="str">
        <f>'番編用リスト（女子）'!$AH$54</f>
        <v/>
      </c>
      <c r="V261" s="782"/>
      <c r="W261" s="783"/>
      <c r="X261" s="172"/>
      <c r="Y261" s="172"/>
      <c r="Z261" s="176" t="s">
        <v>27</v>
      </c>
      <c r="AA261" s="781" t="str">
        <f>'番編用リスト（女子）'!$AJ$54</f>
        <v/>
      </c>
      <c r="AB261" s="782"/>
      <c r="AC261" s="783"/>
      <c r="AD261" s="177"/>
      <c r="AE261" s="178"/>
      <c r="AF261" s="176" t="s">
        <v>27</v>
      </c>
      <c r="AG261" s="781" t="str">
        <f>'番編用リスト（女子）'!$AL$54</f>
        <v/>
      </c>
      <c r="AH261" s="782"/>
      <c r="AI261" s="783"/>
      <c r="AJ261" s="172"/>
      <c r="AL261" s="774"/>
      <c r="AM261" s="774"/>
      <c r="AN261" s="774"/>
    </row>
    <row r="262" spans="1:40" ht="32.1" customHeight="1" x14ac:dyDescent="0.15">
      <c r="A262" s="172"/>
      <c r="B262" s="176" t="s">
        <v>1</v>
      </c>
      <c r="C262" s="775" t="str">
        <f>'番編用リスト（女子）'!$W$54</f>
        <v/>
      </c>
      <c r="D262" s="776"/>
      <c r="E262" s="777"/>
      <c r="F262" s="177"/>
      <c r="G262" s="178"/>
      <c r="H262" s="176" t="s">
        <v>1</v>
      </c>
      <c r="I262" s="775" t="str">
        <f>'番編用リスト（女子）'!$W$54</f>
        <v/>
      </c>
      <c r="J262" s="776"/>
      <c r="K262" s="777"/>
      <c r="L262" s="172"/>
      <c r="M262" s="172"/>
      <c r="N262" s="176" t="s">
        <v>1</v>
      </c>
      <c r="O262" s="775" t="str">
        <f>'番編用リスト（女子）'!$W$54</f>
        <v/>
      </c>
      <c r="P262" s="776"/>
      <c r="Q262" s="777"/>
      <c r="R262" s="177"/>
      <c r="S262" s="178"/>
      <c r="T262" s="176" t="s">
        <v>1</v>
      </c>
      <c r="U262" s="775" t="str">
        <f>'番編用リスト（女子）'!$W$54</f>
        <v/>
      </c>
      <c r="V262" s="776"/>
      <c r="W262" s="777"/>
      <c r="X262" s="172"/>
      <c r="Y262" s="172"/>
      <c r="Z262" s="176" t="s">
        <v>1</v>
      </c>
      <c r="AA262" s="775" t="str">
        <f>'番編用リスト（女子）'!$W$54</f>
        <v/>
      </c>
      <c r="AB262" s="776"/>
      <c r="AC262" s="777"/>
      <c r="AD262" s="177"/>
      <c r="AE262" s="178"/>
      <c r="AF262" s="176" t="s">
        <v>1</v>
      </c>
      <c r="AG262" s="775" t="str">
        <f>'番編用リスト（女子）'!$W$54</f>
        <v/>
      </c>
      <c r="AH262" s="776"/>
      <c r="AI262" s="777"/>
      <c r="AJ262" s="172"/>
      <c r="AL262" s="774"/>
      <c r="AM262" s="774"/>
      <c r="AN262" s="774"/>
    </row>
    <row r="263" spans="1:40" ht="32.1" customHeight="1" x14ac:dyDescent="0.15">
      <c r="A263" s="172"/>
      <c r="B263" s="176" t="s">
        <v>28</v>
      </c>
      <c r="C263" s="778" t="str">
        <f>'番編用リスト（女子）'!$X$54</f>
        <v/>
      </c>
      <c r="D263" s="779"/>
      <c r="E263" s="780"/>
      <c r="F263" s="177"/>
      <c r="G263" s="178"/>
      <c r="H263" s="176" t="s">
        <v>28</v>
      </c>
      <c r="I263" s="778" t="str">
        <f>'番編用リスト（女子）'!$X$54</f>
        <v/>
      </c>
      <c r="J263" s="779"/>
      <c r="K263" s="780"/>
      <c r="L263" s="172"/>
      <c r="M263" s="172"/>
      <c r="N263" s="176" t="s">
        <v>28</v>
      </c>
      <c r="O263" s="778" t="str">
        <f>'番編用リスト（女子）'!$X$54</f>
        <v/>
      </c>
      <c r="P263" s="779"/>
      <c r="Q263" s="780"/>
      <c r="R263" s="177"/>
      <c r="S263" s="178"/>
      <c r="T263" s="176" t="s">
        <v>28</v>
      </c>
      <c r="U263" s="778" t="str">
        <f>'番編用リスト（女子）'!$X$54</f>
        <v/>
      </c>
      <c r="V263" s="779"/>
      <c r="W263" s="780"/>
      <c r="X263" s="172"/>
      <c r="Y263" s="172"/>
      <c r="Z263" s="176" t="s">
        <v>28</v>
      </c>
      <c r="AA263" s="778" t="str">
        <f>'番編用リスト（女子）'!$X$54</f>
        <v/>
      </c>
      <c r="AB263" s="779"/>
      <c r="AC263" s="780"/>
      <c r="AD263" s="177"/>
      <c r="AE263" s="178"/>
      <c r="AF263" s="176" t="s">
        <v>28</v>
      </c>
      <c r="AG263" s="778" t="str">
        <f>'番編用リスト（女子）'!$X$54</f>
        <v/>
      </c>
      <c r="AH263" s="779"/>
      <c r="AI263" s="780"/>
      <c r="AJ263" s="172"/>
      <c r="AL263" s="774"/>
      <c r="AM263" s="774"/>
      <c r="AN263" s="774"/>
    </row>
    <row r="264" spans="1:40" ht="32.1" customHeight="1" x14ac:dyDescent="0.15">
      <c r="A264" s="172"/>
      <c r="B264" s="176" t="s">
        <v>29</v>
      </c>
      <c r="C264" s="179">
        <f>'番編用リスト（女子）'!$AE$4</f>
        <v>0</v>
      </c>
      <c r="D264" s="176" t="s">
        <v>3</v>
      </c>
      <c r="E264" s="176" t="str">
        <f>'番編用リスト（女子）'!$Z$54</f>
        <v/>
      </c>
      <c r="F264" s="177"/>
      <c r="G264" s="178"/>
      <c r="H264" s="176" t="s">
        <v>29</v>
      </c>
      <c r="I264" s="179">
        <f>'番編用リスト（女子）'!$AE$4</f>
        <v>0</v>
      </c>
      <c r="J264" s="176" t="s">
        <v>35</v>
      </c>
      <c r="K264" s="176" t="str">
        <f>'番編用リスト（女子）'!$Z$54</f>
        <v/>
      </c>
      <c r="L264" s="172"/>
      <c r="M264" s="172"/>
      <c r="N264" s="176" t="s">
        <v>29</v>
      </c>
      <c r="O264" s="179">
        <f>'番編用リスト（女子）'!$AE$4</f>
        <v>0</v>
      </c>
      <c r="P264" s="176" t="s">
        <v>3</v>
      </c>
      <c r="Q264" s="176" t="str">
        <f>'番編用リスト（女子）'!$Z$54</f>
        <v/>
      </c>
      <c r="R264" s="177"/>
      <c r="S264" s="178"/>
      <c r="T264" s="176" t="s">
        <v>29</v>
      </c>
      <c r="U264" s="179">
        <f>'番編用リスト（女子）'!$AE$4</f>
        <v>0</v>
      </c>
      <c r="V264" s="176" t="s">
        <v>35</v>
      </c>
      <c r="W264" s="176" t="str">
        <f>'番編用リスト（女子）'!$Z$54</f>
        <v/>
      </c>
      <c r="X264" s="172"/>
      <c r="Y264" s="172"/>
      <c r="Z264" s="176" t="s">
        <v>29</v>
      </c>
      <c r="AA264" s="179">
        <f>'番編用リスト（女子）'!$AE$4</f>
        <v>0</v>
      </c>
      <c r="AB264" s="176" t="s">
        <v>3</v>
      </c>
      <c r="AC264" s="176" t="str">
        <f>'番編用リスト（女子）'!$Z$54</f>
        <v/>
      </c>
      <c r="AD264" s="177"/>
      <c r="AE264" s="178"/>
      <c r="AF264" s="176" t="s">
        <v>29</v>
      </c>
      <c r="AG264" s="179">
        <f>'番編用リスト（女子）'!$AE$4</f>
        <v>0</v>
      </c>
      <c r="AH264" s="176" t="s">
        <v>35</v>
      </c>
      <c r="AI264" s="176" t="str">
        <f>'番編用リスト（女子）'!$Z$54</f>
        <v/>
      </c>
      <c r="AJ264" s="172"/>
      <c r="AM264" s="174"/>
    </row>
    <row r="265" spans="1:40" ht="32.1" customHeight="1" x14ac:dyDescent="0.15">
      <c r="A265" s="172"/>
      <c r="B265" s="176" t="s">
        <v>30</v>
      </c>
      <c r="C265" s="768" t="str">
        <f>'番編用リスト（女子）'!$AC$54</f>
        <v/>
      </c>
      <c r="D265" s="769"/>
      <c r="E265" s="770"/>
      <c r="F265" s="177"/>
      <c r="G265" s="178"/>
      <c r="H265" s="176" t="s">
        <v>30</v>
      </c>
      <c r="I265" s="768" t="str">
        <f>'番編用リスト（女子）'!$AE$54</f>
        <v/>
      </c>
      <c r="J265" s="769"/>
      <c r="K265" s="770"/>
      <c r="L265" s="172"/>
      <c r="M265" s="172"/>
      <c r="N265" s="176" t="s">
        <v>30</v>
      </c>
      <c r="O265" s="768" t="str">
        <f>'番編用リスト（女子）'!$AG$54</f>
        <v/>
      </c>
      <c r="P265" s="769"/>
      <c r="Q265" s="770"/>
      <c r="R265" s="177"/>
      <c r="S265" s="178"/>
      <c r="T265" s="176" t="s">
        <v>30</v>
      </c>
      <c r="U265" s="768" t="str">
        <f>'番編用リスト（女子）'!$AI$54</f>
        <v/>
      </c>
      <c r="V265" s="769"/>
      <c r="W265" s="770"/>
      <c r="X265" s="172"/>
      <c r="Y265" s="172"/>
      <c r="Z265" s="176" t="s">
        <v>30</v>
      </c>
      <c r="AA265" s="771" t="str">
        <f>'番編用リスト（女子）'!$AK$54</f>
        <v/>
      </c>
      <c r="AB265" s="772"/>
      <c r="AC265" s="773"/>
      <c r="AD265" s="177"/>
      <c r="AE265" s="178"/>
      <c r="AF265" s="176" t="s">
        <v>30</v>
      </c>
      <c r="AG265" s="771" t="str">
        <f>'番編用リスト（女子）'!$AM$54</f>
        <v/>
      </c>
      <c r="AH265" s="772"/>
      <c r="AI265" s="773"/>
      <c r="AJ265" s="172"/>
      <c r="AL265" s="774"/>
      <c r="AM265" s="774"/>
      <c r="AN265" s="774"/>
    </row>
    <row r="266" spans="1:40" x14ac:dyDescent="0.15">
      <c r="A266" s="172"/>
      <c r="B266" s="180"/>
      <c r="C266" s="181"/>
      <c r="D266" s="181"/>
      <c r="E266" s="181"/>
      <c r="F266" s="182"/>
      <c r="G266" s="183"/>
      <c r="H266" s="180"/>
      <c r="I266" s="181"/>
      <c r="J266" s="181"/>
      <c r="K266" s="181"/>
      <c r="L266" s="181"/>
      <c r="M266" s="172"/>
      <c r="N266" s="180"/>
      <c r="O266" s="181"/>
      <c r="P266" s="181"/>
      <c r="Q266" s="181"/>
      <c r="R266" s="182"/>
      <c r="S266" s="183"/>
      <c r="T266" s="180"/>
      <c r="U266" s="181"/>
      <c r="V266" s="181"/>
      <c r="W266" s="181"/>
      <c r="X266" s="181"/>
      <c r="Y266" s="172"/>
      <c r="Z266" s="180"/>
      <c r="AA266" s="181"/>
      <c r="AB266" s="181"/>
      <c r="AC266" s="181"/>
      <c r="AD266" s="182"/>
      <c r="AE266" s="183"/>
      <c r="AF266" s="180"/>
      <c r="AG266" s="181"/>
      <c r="AH266" s="181"/>
      <c r="AI266" s="181"/>
      <c r="AJ266" s="181"/>
    </row>
    <row r="267" spans="1:40" x14ac:dyDescent="0.15">
      <c r="A267" s="172"/>
      <c r="B267" s="184"/>
      <c r="C267" s="185"/>
      <c r="D267" s="185"/>
      <c r="E267" s="185"/>
      <c r="F267" s="186"/>
      <c r="G267" s="187"/>
      <c r="H267" s="184"/>
      <c r="I267" s="185"/>
      <c r="J267" s="185"/>
      <c r="K267" s="185"/>
      <c r="L267" s="185"/>
      <c r="M267" s="172"/>
      <c r="N267" s="184"/>
      <c r="O267" s="185"/>
      <c r="P267" s="185"/>
      <c r="Q267" s="185"/>
      <c r="R267" s="186"/>
      <c r="S267" s="187"/>
      <c r="T267" s="184"/>
      <c r="U267" s="185"/>
      <c r="V267" s="185"/>
      <c r="W267" s="185"/>
      <c r="X267" s="185"/>
      <c r="Y267" s="172"/>
      <c r="Z267" s="184"/>
      <c r="AA267" s="185"/>
      <c r="AB267" s="185"/>
      <c r="AC267" s="185"/>
      <c r="AD267" s="186"/>
      <c r="AE267" s="187"/>
      <c r="AF267" s="184"/>
      <c r="AG267" s="185"/>
      <c r="AH267" s="185"/>
      <c r="AI267" s="185"/>
      <c r="AJ267" s="185"/>
    </row>
    <row r="268" spans="1:40" ht="32.1" customHeight="1" x14ac:dyDescent="0.15">
      <c r="A268" s="172"/>
      <c r="B268" s="176" t="s">
        <v>27</v>
      </c>
      <c r="C268" s="781" t="str">
        <f>'番編用リスト（女子）'!$AB$55</f>
        <v/>
      </c>
      <c r="D268" s="782"/>
      <c r="E268" s="783"/>
      <c r="F268" s="177"/>
      <c r="G268" s="178"/>
      <c r="H268" s="176" t="s">
        <v>27</v>
      </c>
      <c r="I268" s="781" t="str">
        <f>'番編用リスト（女子）'!$AD$55</f>
        <v/>
      </c>
      <c r="J268" s="782"/>
      <c r="K268" s="783"/>
      <c r="L268" s="172"/>
      <c r="M268" s="172"/>
      <c r="N268" s="176" t="s">
        <v>27</v>
      </c>
      <c r="O268" s="781" t="str">
        <f>'番編用リスト（女子）'!$AF$55</f>
        <v/>
      </c>
      <c r="P268" s="782"/>
      <c r="Q268" s="783"/>
      <c r="R268" s="177"/>
      <c r="S268" s="178"/>
      <c r="T268" s="176" t="s">
        <v>27</v>
      </c>
      <c r="U268" s="781" t="str">
        <f>'番編用リスト（女子）'!$AH$55</f>
        <v/>
      </c>
      <c r="V268" s="782"/>
      <c r="W268" s="783"/>
      <c r="X268" s="172"/>
      <c r="Y268" s="172"/>
      <c r="Z268" s="176" t="s">
        <v>27</v>
      </c>
      <c r="AA268" s="781" t="str">
        <f>'番編用リスト（女子）'!$AJ$55</f>
        <v/>
      </c>
      <c r="AB268" s="782"/>
      <c r="AC268" s="783"/>
      <c r="AD268" s="177"/>
      <c r="AE268" s="178"/>
      <c r="AF268" s="176" t="s">
        <v>27</v>
      </c>
      <c r="AG268" s="781" t="str">
        <f>'番編用リスト（女子）'!$AL$55</f>
        <v/>
      </c>
      <c r="AH268" s="782"/>
      <c r="AI268" s="783"/>
      <c r="AJ268" s="172"/>
      <c r="AL268" s="774"/>
      <c r="AM268" s="774"/>
      <c r="AN268" s="774"/>
    </row>
    <row r="269" spans="1:40" ht="32.1" customHeight="1" x14ac:dyDescent="0.15">
      <c r="A269" s="172"/>
      <c r="B269" s="176" t="s">
        <v>1</v>
      </c>
      <c r="C269" s="775" t="str">
        <f>'番編用リスト（女子）'!$W$55</f>
        <v/>
      </c>
      <c r="D269" s="776"/>
      <c r="E269" s="777"/>
      <c r="F269" s="177"/>
      <c r="G269" s="178"/>
      <c r="H269" s="176" t="s">
        <v>1</v>
      </c>
      <c r="I269" s="775" t="str">
        <f>'番編用リスト（女子）'!$W$55</f>
        <v/>
      </c>
      <c r="J269" s="776"/>
      <c r="K269" s="777"/>
      <c r="L269" s="172"/>
      <c r="M269" s="172"/>
      <c r="N269" s="176" t="s">
        <v>1</v>
      </c>
      <c r="O269" s="775" t="str">
        <f>'番編用リスト（女子）'!$W$55</f>
        <v/>
      </c>
      <c r="P269" s="776"/>
      <c r="Q269" s="777"/>
      <c r="R269" s="177"/>
      <c r="S269" s="178"/>
      <c r="T269" s="176" t="s">
        <v>1</v>
      </c>
      <c r="U269" s="775" t="str">
        <f>'番編用リスト（女子）'!$W$55</f>
        <v/>
      </c>
      <c r="V269" s="776"/>
      <c r="W269" s="777"/>
      <c r="X269" s="172"/>
      <c r="Y269" s="172"/>
      <c r="Z269" s="176" t="s">
        <v>1</v>
      </c>
      <c r="AA269" s="775" t="str">
        <f>'番編用リスト（女子）'!$W$55</f>
        <v/>
      </c>
      <c r="AB269" s="776"/>
      <c r="AC269" s="777"/>
      <c r="AD269" s="177"/>
      <c r="AE269" s="178"/>
      <c r="AF269" s="176" t="s">
        <v>1</v>
      </c>
      <c r="AG269" s="775" t="str">
        <f>'番編用リスト（女子）'!$W$55</f>
        <v/>
      </c>
      <c r="AH269" s="776"/>
      <c r="AI269" s="777"/>
      <c r="AJ269" s="172"/>
      <c r="AL269" s="774"/>
      <c r="AM269" s="774"/>
      <c r="AN269" s="774"/>
    </row>
    <row r="270" spans="1:40" ht="32.1" customHeight="1" x14ac:dyDescent="0.15">
      <c r="A270" s="172"/>
      <c r="B270" s="176" t="s">
        <v>28</v>
      </c>
      <c r="C270" s="778" t="str">
        <f>'番編用リスト（女子）'!$X$55</f>
        <v/>
      </c>
      <c r="D270" s="779"/>
      <c r="E270" s="780"/>
      <c r="F270" s="177"/>
      <c r="G270" s="178"/>
      <c r="H270" s="176" t="s">
        <v>28</v>
      </c>
      <c r="I270" s="778" t="str">
        <f>'番編用リスト（女子）'!$X$55</f>
        <v/>
      </c>
      <c r="J270" s="779"/>
      <c r="K270" s="780"/>
      <c r="L270" s="172"/>
      <c r="M270" s="172"/>
      <c r="N270" s="176" t="s">
        <v>28</v>
      </c>
      <c r="O270" s="778" t="str">
        <f>'番編用リスト（女子）'!$X$55</f>
        <v/>
      </c>
      <c r="P270" s="779"/>
      <c r="Q270" s="780"/>
      <c r="R270" s="177"/>
      <c r="S270" s="178"/>
      <c r="T270" s="176" t="s">
        <v>28</v>
      </c>
      <c r="U270" s="778" t="str">
        <f>'番編用リスト（女子）'!$X$55</f>
        <v/>
      </c>
      <c r="V270" s="779"/>
      <c r="W270" s="780"/>
      <c r="X270" s="172"/>
      <c r="Y270" s="172"/>
      <c r="Z270" s="176" t="s">
        <v>28</v>
      </c>
      <c r="AA270" s="778" t="str">
        <f>'番編用リスト（女子）'!$X$55</f>
        <v/>
      </c>
      <c r="AB270" s="779"/>
      <c r="AC270" s="780"/>
      <c r="AD270" s="177"/>
      <c r="AE270" s="178"/>
      <c r="AF270" s="176" t="s">
        <v>28</v>
      </c>
      <c r="AG270" s="778" t="str">
        <f>'番編用リスト（女子）'!$X$55</f>
        <v/>
      </c>
      <c r="AH270" s="779"/>
      <c r="AI270" s="780"/>
      <c r="AJ270" s="172"/>
      <c r="AL270" s="774"/>
      <c r="AM270" s="774"/>
      <c r="AN270" s="774"/>
    </row>
    <row r="271" spans="1:40" ht="32.1" customHeight="1" x14ac:dyDescent="0.15">
      <c r="A271" s="172"/>
      <c r="B271" s="176" t="s">
        <v>29</v>
      </c>
      <c r="C271" s="179">
        <f>'番編用リスト（女子）'!$AE$4</f>
        <v>0</v>
      </c>
      <c r="D271" s="176" t="s">
        <v>3</v>
      </c>
      <c r="E271" s="176" t="str">
        <f>'番編用リスト（女子）'!$Z$55</f>
        <v/>
      </c>
      <c r="F271" s="177"/>
      <c r="G271" s="178"/>
      <c r="H271" s="176" t="s">
        <v>29</v>
      </c>
      <c r="I271" s="179">
        <f>'番編用リスト（女子）'!$AE$4</f>
        <v>0</v>
      </c>
      <c r="J271" s="176" t="s">
        <v>35</v>
      </c>
      <c r="K271" s="176" t="str">
        <f>'番編用リスト（女子）'!$Z$55</f>
        <v/>
      </c>
      <c r="L271" s="172"/>
      <c r="M271" s="172"/>
      <c r="N271" s="176" t="s">
        <v>29</v>
      </c>
      <c r="O271" s="179">
        <f>'番編用リスト（女子）'!$AE$4</f>
        <v>0</v>
      </c>
      <c r="P271" s="176" t="s">
        <v>3</v>
      </c>
      <c r="Q271" s="176" t="str">
        <f>'番編用リスト（女子）'!$Z$55</f>
        <v/>
      </c>
      <c r="R271" s="177"/>
      <c r="S271" s="178"/>
      <c r="T271" s="176" t="s">
        <v>29</v>
      </c>
      <c r="U271" s="179">
        <f>'番編用リスト（女子）'!$AE$4</f>
        <v>0</v>
      </c>
      <c r="V271" s="176" t="s">
        <v>35</v>
      </c>
      <c r="W271" s="176" t="str">
        <f>'番編用リスト（女子）'!$Z$55</f>
        <v/>
      </c>
      <c r="X271" s="172"/>
      <c r="Y271" s="172"/>
      <c r="Z271" s="176" t="s">
        <v>29</v>
      </c>
      <c r="AA271" s="179">
        <f>'番編用リスト（女子）'!$AE$4</f>
        <v>0</v>
      </c>
      <c r="AB271" s="176" t="s">
        <v>3</v>
      </c>
      <c r="AC271" s="176" t="str">
        <f>'番編用リスト（女子）'!$Z$55</f>
        <v/>
      </c>
      <c r="AD271" s="177"/>
      <c r="AE271" s="178"/>
      <c r="AF271" s="176" t="s">
        <v>29</v>
      </c>
      <c r="AG271" s="179">
        <f>'番編用リスト（女子）'!$AE$4</f>
        <v>0</v>
      </c>
      <c r="AH271" s="176" t="s">
        <v>35</v>
      </c>
      <c r="AI271" s="176" t="str">
        <f>'番編用リスト（女子）'!$Z$55</f>
        <v/>
      </c>
      <c r="AJ271" s="172"/>
      <c r="AM271" s="174"/>
    </row>
    <row r="272" spans="1:40" ht="32.1" customHeight="1" x14ac:dyDescent="0.15">
      <c r="A272" s="172"/>
      <c r="B272" s="176" t="s">
        <v>30</v>
      </c>
      <c r="C272" s="768" t="str">
        <f>'番編用リスト（女子）'!$AC$55</f>
        <v/>
      </c>
      <c r="D272" s="769"/>
      <c r="E272" s="770"/>
      <c r="F272" s="177"/>
      <c r="G272" s="178"/>
      <c r="H272" s="176" t="s">
        <v>30</v>
      </c>
      <c r="I272" s="768" t="str">
        <f>'番編用リスト（女子）'!$AE$55</f>
        <v/>
      </c>
      <c r="J272" s="769"/>
      <c r="K272" s="770"/>
      <c r="L272" s="172"/>
      <c r="M272" s="172"/>
      <c r="N272" s="176" t="s">
        <v>30</v>
      </c>
      <c r="O272" s="768" t="str">
        <f>'番編用リスト（女子）'!$AG$55</f>
        <v/>
      </c>
      <c r="P272" s="769"/>
      <c r="Q272" s="770"/>
      <c r="R272" s="177"/>
      <c r="S272" s="178"/>
      <c r="T272" s="176" t="s">
        <v>30</v>
      </c>
      <c r="U272" s="768" t="str">
        <f>'番編用リスト（女子）'!$AI$55</f>
        <v/>
      </c>
      <c r="V272" s="769"/>
      <c r="W272" s="770"/>
      <c r="X272" s="172"/>
      <c r="Y272" s="172"/>
      <c r="Z272" s="176" t="s">
        <v>30</v>
      </c>
      <c r="AA272" s="771" t="str">
        <f>'番編用リスト（女子）'!$AK$55</f>
        <v/>
      </c>
      <c r="AB272" s="772"/>
      <c r="AC272" s="773"/>
      <c r="AD272" s="177"/>
      <c r="AE272" s="178"/>
      <c r="AF272" s="176" t="s">
        <v>30</v>
      </c>
      <c r="AG272" s="771" t="str">
        <f>'番編用リスト（女子）'!$AM$55</f>
        <v/>
      </c>
      <c r="AH272" s="772"/>
      <c r="AI272" s="773"/>
      <c r="AJ272" s="172"/>
      <c r="AL272" s="774"/>
      <c r="AM272" s="774"/>
      <c r="AN272" s="774"/>
    </row>
    <row r="273" spans="1:40" x14ac:dyDescent="0.15">
      <c r="A273" s="172"/>
      <c r="B273" s="180"/>
      <c r="C273" s="181"/>
      <c r="D273" s="181"/>
      <c r="E273" s="181"/>
      <c r="F273" s="182"/>
      <c r="G273" s="183"/>
      <c r="H273" s="180"/>
      <c r="I273" s="181"/>
      <c r="J273" s="181"/>
      <c r="K273" s="181"/>
      <c r="L273" s="181"/>
      <c r="M273" s="172"/>
      <c r="N273" s="180"/>
      <c r="O273" s="181"/>
      <c r="P273" s="181"/>
      <c r="Q273" s="181"/>
      <c r="R273" s="182"/>
      <c r="S273" s="183"/>
      <c r="T273" s="180"/>
      <c r="U273" s="181"/>
      <c r="V273" s="181"/>
      <c r="W273" s="181"/>
      <c r="X273" s="181"/>
      <c r="Y273" s="172"/>
      <c r="Z273" s="180"/>
      <c r="AA273" s="181"/>
      <c r="AB273" s="181"/>
      <c r="AC273" s="181"/>
      <c r="AD273" s="182"/>
      <c r="AE273" s="183"/>
      <c r="AF273" s="180"/>
      <c r="AG273" s="181"/>
      <c r="AH273" s="181"/>
      <c r="AI273" s="181"/>
      <c r="AJ273" s="181"/>
    </row>
    <row r="274" spans="1:40" x14ac:dyDescent="0.15">
      <c r="A274" s="172"/>
      <c r="B274" s="184"/>
      <c r="C274" s="185"/>
      <c r="D274" s="185"/>
      <c r="E274" s="185"/>
      <c r="F274" s="186"/>
      <c r="G274" s="187"/>
      <c r="H274" s="184"/>
      <c r="I274" s="185"/>
      <c r="J274" s="185"/>
      <c r="K274" s="185"/>
      <c r="L274" s="185"/>
      <c r="M274" s="172"/>
      <c r="N274" s="184"/>
      <c r="O274" s="185"/>
      <c r="P274" s="185"/>
      <c r="Q274" s="185"/>
      <c r="R274" s="186"/>
      <c r="S274" s="187"/>
      <c r="T274" s="184"/>
      <c r="U274" s="185"/>
      <c r="V274" s="185"/>
      <c r="W274" s="185"/>
      <c r="X274" s="185"/>
      <c r="Y274" s="172"/>
      <c r="Z274" s="184"/>
      <c r="AA274" s="185"/>
      <c r="AB274" s="185"/>
      <c r="AC274" s="185"/>
      <c r="AD274" s="186"/>
      <c r="AE274" s="187"/>
      <c r="AF274" s="184"/>
      <c r="AG274" s="185"/>
      <c r="AH274" s="185"/>
      <c r="AI274" s="185"/>
      <c r="AJ274" s="185"/>
    </row>
    <row r="275" spans="1:40" ht="32.1" customHeight="1" x14ac:dyDescent="0.15">
      <c r="A275" s="172"/>
      <c r="B275" s="176" t="s">
        <v>27</v>
      </c>
      <c r="C275" s="781" t="str">
        <f>'番編用リスト（女子）'!$AB$56</f>
        <v/>
      </c>
      <c r="D275" s="782"/>
      <c r="E275" s="783"/>
      <c r="F275" s="177"/>
      <c r="G275" s="178"/>
      <c r="H275" s="176" t="s">
        <v>27</v>
      </c>
      <c r="I275" s="781" t="str">
        <f>'番編用リスト（女子）'!$AD$56</f>
        <v/>
      </c>
      <c r="J275" s="782"/>
      <c r="K275" s="783"/>
      <c r="L275" s="172"/>
      <c r="M275" s="172"/>
      <c r="N275" s="176" t="s">
        <v>27</v>
      </c>
      <c r="O275" s="781" t="str">
        <f>'番編用リスト（女子）'!$AF$56</f>
        <v/>
      </c>
      <c r="P275" s="782"/>
      <c r="Q275" s="783"/>
      <c r="R275" s="177"/>
      <c r="S275" s="178"/>
      <c r="T275" s="176" t="s">
        <v>27</v>
      </c>
      <c r="U275" s="781" t="str">
        <f>'番編用リスト（女子）'!$AH$56</f>
        <v/>
      </c>
      <c r="V275" s="782"/>
      <c r="W275" s="783"/>
      <c r="X275" s="172"/>
      <c r="Y275" s="172"/>
      <c r="Z275" s="176" t="s">
        <v>27</v>
      </c>
      <c r="AA275" s="781" t="str">
        <f>'番編用リスト（女子）'!$AJ$56</f>
        <v/>
      </c>
      <c r="AB275" s="782"/>
      <c r="AC275" s="783"/>
      <c r="AD275" s="177"/>
      <c r="AE275" s="178"/>
      <c r="AF275" s="176" t="s">
        <v>27</v>
      </c>
      <c r="AG275" s="781" t="str">
        <f>'番編用リスト（女子）'!$AL$56</f>
        <v/>
      </c>
      <c r="AH275" s="782"/>
      <c r="AI275" s="783"/>
      <c r="AJ275" s="172"/>
      <c r="AL275" s="774"/>
      <c r="AM275" s="774"/>
      <c r="AN275" s="774"/>
    </row>
    <row r="276" spans="1:40" ht="32.1" customHeight="1" x14ac:dyDescent="0.15">
      <c r="A276" s="172"/>
      <c r="B276" s="176" t="s">
        <v>1</v>
      </c>
      <c r="C276" s="775" t="str">
        <f>'番編用リスト（女子）'!$W$56</f>
        <v/>
      </c>
      <c r="D276" s="776"/>
      <c r="E276" s="777"/>
      <c r="F276" s="177"/>
      <c r="G276" s="178"/>
      <c r="H276" s="176" t="s">
        <v>1</v>
      </c>
      <c r="I276" s="775" t="str">
        <f>'番編用リスト（女子）'!$W$56</f>
        <v/>
      </c>
      <c r="J276" s="776"/>
      <c r="K276" s="777"/>
      <c r="L276" s="172"/>
      <c r="M276" s="172"/>
      <c r="N276" s="176" t="s">
        <v>1</v>
      </c>
      <c r="O276" s="775" t="str">
        <f>'番編用リスト（女子）'!$W$56</f>
        <v/>
      </c>
      <c r="P276" s="776"/>
      <c r="Q276" s="777"/>
      <c r="R276" s="177"/>
      <c r="S276" s="178"/>
      <c r="T276" s="176" t="s">
        <v>1</v>
      </c>
      <c r="U276" s="775" t="str">
        <f>'番編用リスト（女子）'!$W$56</f>
        <v/>
      </c>
      <c r="V276" s="776"/>
      <c r="W276" s="777"/>
      <c r="X276" s="172"/>
      <c r="Y276" s="172"/>
      <c r="Z276" s="176" t="s">
        <v>1</v>
      </c>
      <c r="AA276" s="775" t="str">
        <f>'番編用リスト（女子）'!$W$56</f>
        <v/>
      </c>
      <c r="AB276" s="776"/>
      <c r="AC276" s="777"/>
      <c r="AD276" s="177"/>
      <c r="AE276" s="178"/>
      <c r="AF276" s="176" t="s">
        <v>1</v>
      </c>
      <c r="AG276" s="775" t="str">
        <f>'番編用リスト（女子）'!$W$56</f>
        <v/>
      </c>
      <c r="AH276" s="776"/>
      <c r="AI276" s="777"/>
      <c r="AJ276" s="172"/>
      <c r="AL276" s="774"/>
      <c r="AM276" s="774"/>
      <c r="AN276" s="774"/>
    </row>
    <row r="277" spans="1:40" ht="32.1" customHeight="1" x14ac:dyDescent="0.15">
      <c r="A277" s="172"/>
      <c r="B277" s="176" t="s">
        <v>28</v>
      </c>
      <c r="C277" s="778" t="str">
        <f>'番編用リスト（女子）'!$X$56</f>
        <v/>
      </c>
      <c r="D277" s="779"/>
      <c r="E277" s="780"/>
      <c r="F277" s="177"/>
      <c r="G277" s="178"/>
      <c r="H277" s="176" t="s">
        <v>28</v>
      </c>
      <c r="I277" s="778" t="str">
        <f>'番編用リスト（女子）'!$X$56</f>
        <v/>
      </c>
      <c r="J277" s="779"/>
      <c r="K277" s="780"/>
      <c r="L277" s="172"/>
      <c r="M277" s="172"/>
      <c r="N277" s="176" t="s">
        <v>28</v>
      </c>
      <c r="O277" s="778" t="str">
        <f>'番編用リスト（女子）'!$X$56</f>
        <v/>
      </c>
      <c r="P277" s="779"/>
      <c r="Q277" s="780"/>
      <c r="R277" s="177"/>
      <c r="S277" s="178"/>
      <c r="T277" s="176" t="s">
        <v>28</v>
      </c>
      <c r="U277" s="778" t="str">
        <f>'番編用リスト（女子）'!$X$56</f>
        <v/>
      </c>
      <c r="V277" s="779"/>
      <c r="W277" s="780"/>
      <c r="X277" s="172"/>
      <c r="Y277" s="172"/>
      <c r="Z277" s="176" t="s">
        <v>28</v>
      </c>
      <c r="AA277" s="778" t="str">
        <f>'番編用リスト（女子）'!$X$56</f>
        <v/>
      </c>
      <c r="AB277" s="779"/>
      <c r="AC277" s="780"/>
      <c r="AD277" s="177"/>
      <c r="AE277" s="178"/>
      <c r="AF277" s="176" t="s">
        <v>28</v>
      </c>
      <c r="AG277" s="778" t="str">
        <f>'番編用リスト（女子）'!$X$56</f>
        <v/>
      </c>
      <c r="AH277" s="779"/>
      <c r="AI277" s="780"/>
      <c r="AJ277" s="172"/>
      <c r="AL277" s="774"/>
      <c r="AM277" s="774"/>
      <c r="AN277" s="774"/>
    </row>
    <row r="278" spans="1:40" ht="32.1" customHeight="1" x14ac:dyDescent="0.15">
      <c r="A278" s="172"/>
      <c r="B278" s="176" t="s">
        <v>29</v>
      </c>
      <c r="C278" s="179">
        <f>'番編用リスト（女子）'!$AE$4</f>
        <v>0</v>
      </c>
      <c r="D278" s="176" t="s">
        <v>3</v>
      </c>
      <c r="E278" s="176" t="str">
        <f>'番編用リスト（女子）'!$Z$56</f>
        <v/>
      </c>
      <c r="F278" s="177"/>
      <c r="G278" s="178"/>
      <c r="H278" s="176" t="s">
        <v>29</v>
      </c>
      <c r="I278" s="179">
        <f>'番編用リスト（女子）'!$AE$4</f>
        <v>0</v>
      </c>
      <c r="J278" s="176" t="s">
        <v>35</v>
      </c>
      <c r="K278" s="176" t="str">
        <f>'番編用リスト（女子）'!$Z$56</f>
        <v/>
      </c>
      <c r="L278" s="172"/>
      <c r="M278" s="172"/>
      <c r="N278" s="176" t="s">
        <v>29</v>
      </c>
      <c r="O278" s="179">
        <f>'番編用リスト（女子）'!$AE$4</f>
        <v>0</v>
      </c>
      <c r="P278" s="176" t="s">
        <v>3</v>
      </c>
      <c r="Q278" s="176" t="str">
        <f>'番編用リスト（女子）'!$Z$56</f>
        <v/>
      </c>
      <c r="R278" s="177"/>
      <c r="S278" s="178"/>
      <c r="T278" s="176" t="s">
        <v>29</v>
      </c>
      <c r="U278" s="179">
        <f>'番編用リスト（女子）'!$AE$4</f>
        <v>0</v>
      </c>
      <c r="V278" s="176" t="s">
        <v>35</v>
      </c>
      <c r="W278" s="176" t="str">
        <f>'番編用リスト（女子）'!$Z$56</f>
        <v/>
      </c>
      <c r="X278" s="172"/>
      <c r="Y278" s="172"/>
      <c r="Z278" s="176" t="s">
        <v>29</v>
      </c>
      <c r="AA278" s="179">
        <f>'番編用リスト（女子）'!$AE$4</f>
        <v>0</v>
      </c>
      <c r="AB278" s="176" t="s">
        <v>3</v>
      </c>
      <c r="AC278" s="176" t="str">
        <f>'番編用リスト（女子）'!$Z$56</f>
        <v/>
      </c>
      <c r="AD278" s="177"/>
      <c r="AE278" s="178"/>
      <c r="AF278" s="176" t="s">
        <v>29</v>
      </c>
      <c r="AG278" s="179">
        <f>'番編用リスト（女子）'!$AE$4</f>
        <v>0</v>
      </c>
      <c r="AH278" s="176" t="s">
        <v>35</v>
      </c>
      <c r="AI278" s="176" t="str">
        <f>'番編用リスト（女子）'!$Z$56</f>
        <v/>
      </c>
      <c r="AJ278" s="172"/>
      <c r="AM278" s="174"/>
    </row>
    <row r="279" spans="1:40" ht="32.1" customHeight="1" x14ac:dyDescent="0.15">
      <c r="A279" s="172"/>
      <c r="B279" s="176" t="s">
        <v>30</v>
      </c>
      <c r="C279" s="768" t="str">
        <f>'番編用リスト（女子）'!$AC$56</f>
        <v/>
      </c>
      <c r="D279" s="769"/>
      <c r="E279" s="770"/>
      <c r="F279" s="177"/>
      <c r="G279" s="178"/>
      <c r="H279" s="176" t="s">
        <v>30</v>
      </c>
      <c r="I279" s="768" t="str">
        <f>'番編用リスト（女子）'!$AE$56</f>
        <v/>
      </c>
      <c r="J279" s="769"/>
      <c r="K279" s="770"/>
      <c r="L279" s="172"/>
      <c r="M279" s="172"/>
      <c r="N279" s="176" t="s">
        <v>30</v>
      </c>
      <c r="O279" s="768" t="str">
        <f>'番編用リスト（女子）'!$AG$56</f>
        <v/>
      </c>
      <c r="P279" s="769"/>
      <c r="Q279" s="770"/>
      <c r="R279" s="177"/>
      <c r="S279" s="178"/>
      <c r="T279" s="176" t="s">
        <v>30</v>
      </c>
      <c r="U279" s="768" t="str">
        <f>'番編用リスト（女子）'!$AI$56</f>
        <v/>
      </c>
      <c r="V279" s="769"/>
      <c r="W279" s="770"/>
      <c r="X279" s="172"/>
      <c r="Y279" s="172"/>
      <c r="Z279" s="176" t="s">
        <v>30</v>
      </c>
      <c r="AA279" s="771" t="str">
        <f>'番編用リスト（女子）'!$AK$56</f>
        <v/>
      </c>
      <c r="AB279" s="772"/>
      <c r="AC279" s="773"/>
      <c r="AD279" s="177"/>
      <c r="AE279" s="178"/>
      <c r="AF279" s="176" t="s">
        <v>30</v>
      </c>
      <c r="AG279" s="771" t="str">
        <f>'番編用リスト（女子）'!$AM$56</f>
        <v/>
      </c>
      <c r="AH279" s="772"/>
      <c r="AI279" s="773"/>
      <c r="AJ279" s="172"/>
      <c r="AL279" s="774"/>
      <c r="AM279" s="774"/>
      <c r="AN279" s="774"/>
    </row>
    <row r="280" spans="1:40" ht="18.75" customHeight="1" x14ac:dyDescent="0.15">
      <c r="A280" s="172"/>
      <c r="B280" s="173"/>
      <c r="C280" s="172"/>
      <c r="D280" s="172"/>
      <c r="E280" s="172"/>
      <c r="F280" s="172"/>
      <c r="G280" s="183"/>
      <c r="H280" s="173"/>
      <c r="I280" s="172"/>
      <c r="J280" s="172"/>
      <c r="K280" s="172"/>
      <c r="L280" s="172"/>
      <c r="M280" s="172"/>
      <c r="N280" s="173"/>
      <c r="O280" s="172"/>
      <c r="P280" s="172"/>
      <c r="Q280" s="172"/>
      <c r="R280" s="172"/>
      <c r="S280" s="183"/>
      <c r="T280" s="173"/>
      <c r="U280" s="172"/>
      <c r="V280" s="172"/>
      <c r="W280" s="172"/>
      <c r="X280" s="172"/>
      <c r="Y280" s="172"/>
      <c r="Z280" s="173"/>
      <c r="AA280" s="172"/>
      <c r="AB280" s="172"/>
      <c r="AC280" s="172"/>
      <c r="AD280" s="172"/>
      <c r="AE280" s="183"/>
      <c r="AF280" s="173"/>
      <c r="AG280" s="172"/>
      <c r="AH280" s="172"/>
      <c r="AI280" s="172"/>
      <c r="AJ280" s="172"/>
      <c r="AL280" s="774"/>
      <c r="AM280" s="774"/>
      <c r="AN280" s="774"/>
    </row>
  </sheetData>
  <sheetProtection algorithmName="SHA-512" hashValue="cGZEjGb4/sU2ejcaO8UUlqjzat6tbt96V8c1/RstMZ6RcTv0mWumP3rCLoqVItInwkbwvvnsBZuj3ED4UZcraA==" saltValue="+rML7N3fwpidSN1LgaRCDA==" spinCount="100000" sheet="1" objects="1" scenarios="1"/>
  <protectedRanges>
    <protectedRange sqref="A1:AJ280" name="範囲2"/>
    <protectedRange password="E484" sqref="A1:AJ280" name="範囲1_1"/>
  </protectedRanges>
  <mergeCells count="1125">
    <mergeCell ref="AL280:AN280"/>
    <mergeCell ref="C277:E277"/>
    <mergeCell ref="I277:K277"/>
    <mergeCell ref="O277:Q277"/>
    <mergeCell ref="U277:W277"/>
    <mergeCell ref="AA277:AC277"/>
    <mergeCell ref="AG277:AI277"/>
    <mergeCell ref="AL277:AN277"/>
    <mergeCell ref="C279:E279"/>
    <mergeCell ref="I279:K279"/>
    <mergeCell ref="O279:Q279"/>
    <mergeCell ref="U279:W279"/>
    <mergeCell ref="AA279:AC279"/>
    <mergeCell ref="AG279:AI279"/>
    <mergeCell ref="AL279:AN279"/>
    <mergeCell ref="C275:E275"/>
    <mergeCell ref="I275:K275"/>
    <mergeCell ref="O275:Q275"/>
    <mergeCell ref="U275:W275"/>
    <mergeCell ref="AA275:AC275"/>
    <mergeCell ref="AG275:AI275"/>
    <mergeCell ref="AL275:AN275"/>
    <mergeCell ref="C276:E276"/>
    <mergeCell ref="I276:K276"/>
    <mergeCell ref="O276:Q276"/>
    <mergeCell ref="U276:W276"/>
    <mergeCell ref="AA276:AC276"/>
    <mergeCell ref="AG276:AI276"/>
    <mergeCell ref="AL276:AN276"/>
    <mergeCell ref="C270:E270"/>
    <mergeCell ref="I270:K270"/>
    <mergeCell ref="O270:Q270"/>
    <mergeCell ref="U270:W270"/>
    <mergeCell ref="AA270:AC270"/>
    <mergeCell ref="AG270:AI270"/>
    <mergeCell ref="AL270:AN270"/>
    <mergeCell ref="C272:E272"/>
    <mergeCell ref="I272:K272"/>
    <mergeCell ref="O272:Q272"/>
    <mergeCell ref="U272:W272"/>
    <mergeCell ref="AA272:AC272"/>
    <mergeCell ref="AG272:AI272"/>
    <mergeCell ref="AL272:AN272"/>
    <mergeCell ref="C268:E268"/>
    <mergeCell ref="I268:K268"/>
    <mergeCell ref="O268:Q268"/>
    <mergeCell ref="U268:W268"/>
    <mergeCell ref="AA268:AC268"/>
    <mergeCell ref="AG268:AI268"/>
    <mergeCell ref="AL268:AN268"/>
    <mergeCell ref="C269:E269"/>
    <mergeCell ref="I269:K269"/>
    <mergeCell ref="O269:Q269"/>
    <mergeCell ref="U269:W269"/>
    <mergeCell ref="AA269:AC269"/>
    <mergeCell ref="AG269:AI269"/>
    <mergeCell ref="AL269:AN269"/>
    <mergeCell ref="C263:E263"/>
    <mergeCell ref="I263:K263"/>
    <mergeCell ref="O263:Q263"/>
    <mergeCell ref="U263:W263"/>
    <mergeCell ref="AA263:AC263"/>
    <mergeCell ref="AG263:AI263"/>
    <mergeCell ref="AL263:AN263"/>
    <mergeCell ref="C265:E265"/>
    <mergeCell ref="I265:K265"/>
    <mergeCell ref="O265:Q265"/>
    <mergeCell ref="U265:W265"/>
    <mergeCell ref="AA265:AC265"/>
    <mergeCell ref="AG265:AI265"/>
    <mergeCell ref="AL265:AN265"/>
    <mergeCell ref="C261:E261"/>
    <mergeCell ref="I261:K261"/>
    <mergeCell ref="O261:Q261"/>
    <mergeCell ref="U261:W261"/>
    <mergeCell ref="AA261:AC261"/>
    <mergeCell ref="AG261:AI261"/>
    <mergeCell ref="AL261:AN261"/>
    <mergeCell ref="C262:E262"/>
    <mergeCell ref="I262:K262"/>
    <mergeCell ref="O262:Q262"/>
    <mergeCell ref="U262:W262"/>
    <mergeCell ref="AA262:AC262"/>
    <mergeCell ref="AG262:AI262"/>
    <mergeCell ref="AL262:AN262"/>
    <mergeCell ref="C256:E256"/>
    <mergeCell ref="I256:K256"/>
    <mergeCell ref="O256:Q256"/>
    <mergeCell ref="U256:W256"/>
    <mergeCell ref="AA256:AC256"/>
    <mergeCell ref="AG256:AI256"/>
    <mergeCell ref="AL256:AN256"/>
    <mergeCell ref="C258:E258"/>
    <mergeCell ref="I258:K258"/>
    <mergeCell ref="O258:Q258"/>
    <mergeCell ref="U258:W258"/>
    <mergeCell ref="AA258:AC258"/>
    <mergeCell ref="AG258:AI258"/>
    <mergeCell ref="AL258:AN258"/>
    <mergeCell ref="C254:E254"/>
    <mergeCell ref="I254:K254"/>
    <mergeCell ref="O254:Q254"/>
    <mergeCell ref="U254:W254"/>
    <mergeCell ref="AA254:AC254"/>
    <mergeCell ref="AG254:AI254"/>
    <mergeCell ref="AL254:AN254"/>
    <mergeCell ref="C255:E255"/>
    <mergeCell ref="I255:K255"/>
    <mergeCell ref="O255:Q255"/>
    <mergeCell ref="U255:W255"/>
    <mergeCell ref="AA255:AC255"/>
    <mergeCell ref="AG255:AI255"/>
    <mergeCell ref="AL255:AN255"/>
    <mergeCell ref="C249:E249"/>
    <mergeCell ref="I249:K249"/>
    <mergeCell ref="O249:Q249"/>
    <mergeCell ref="U249:W249"/>
    <mergeCell ref="AA249:AC249"/>
    <mergeCell ref="AG249:AI249"/>
    <mergeCell ref="AL249:AN249"/>
    <mergeCell ref="C251:E251"/>
    <mergeCell ref="I251:K251"/>
    <mergeCell ref="O251:Q251"/>
    <mergeCell ref="U251:W251"/>
    <mergeCell ref="AA251:AC251"/>
    <mergeCell ref="AG251:AI251"/>
    <mergeCell ref="AL251:AN251"/>
    <mergeCell ref="C247:E247"/>
    <mergeCell ref="I247:K247"/>
    <mergeCell ref="O247:Q247"/>
    <mergeCell ref="U247:W247"/>
    <mergeCell ref="AA247:AC247"/>
    <mergeCell ref="AG247:AI247"/>
    <mergeCell ref="AL247:AN247"/>
    <mergeCell ref="C248:E248"/>
    <mergeCell ref="I248:K248"/>
    <mergeCell ref="O248:Q248"/>
    <mergeCell ref="U248:W248"/>
    <mergeCell ref="AA248:AC248"/>
    <mergeCell ref="AG248:AI248"/>
    <mergeCell ref="AL248:AN248"/>
    <mergeCell ref="I132:K132"/>
    <mergeCell ref="C135:E135"/>
    <mergeCell ref="I135:K135"/>
    <mergeCell ref="O132:Q132"/>
    <mergeCell ref="U132:W132"/>
    <mergeCell ref="AA132:AC132"/>
    <mergeCell ref="O135:Q135"/>
    <mergeCell ref="U135:W135"/>
    <mergeCell ref="AA135:AC135"/>
    <mergeCell ref="C129:E129"/>
    <mergeCell ref="I129:K129"/>
    <mergeCell ref="C130:E130"/>
    <mergeCell ref="I130:K130"/>
    <mergeCell ref="O129:Q129"/>
    <mergeCell ref="U129:W129"/>
    <mergeCell ref="AA129:AC129"/>
    <mergeCell ref="O130:Q130"/>
    <mergeCell ref="U130:W130"/>
    <mergeCell ref="AA130:AC130"/>
    <mergeCell ref="C122:E122"/>
    <mergeCell ref="I122:K122"/>
    <mergeCell ref="C123:E123"/>
    <mergeCell ref="I123:K123"/>
    <mergeCell ref="O122:Q122"/>
    <mergeCell ref="U122:W122"/>
    <mergeCell ref="AA122:AC122"/>
    <mergeCell ref="O123:Q123"/>
    <mergeCell ref="U123:W123"/>
    <mergeCell ref="AA123:AC123"/>
    <mergeCell ref="C125:E125"/>
    <mergeCell ref="I125:K125"/>
    <mergeCell ref="C128:E128"/>
    <mergeCell ref="I128:K128"/>
    <mergeCell ref="O125:Q125"/>
    <mergeCell ref="U125:W125"/>
    <mergeCell ref="AA125:AC125"/>
    <mergeCell ref="O128:Q128"/>
    <mergeCell ref="U128:W128"/>
    <mergeCell ref="AA128:AC128"/>
    <mergeCell ref="C115:E115"/>
    <mergeCell ref="I115:K115"/>
    <mergeCell ref="C116:E116"/>
    <mergeCell ref="I116:K116"/>
    <mergeCell ref="O115:Q115"/>
    <mergeCell ref="U115:W115"/>
    <mergeCell ref="AA115:AC115"/>
    <mergeCell ref="O116:Q116"/>
    <mergeCell ref="U116:W116"/>
    <mergeCell ref="AA116:AC116"/>
    <mergeCell ref="C118:E118"/>
    <mergeCell ref="I118:K118"/>
    <mergeCell ref="C121:E121"/>
    <mergeCell ref="I121:K121"/>
    <mergeCell ref="O118:Q118"/>
    <mergeCell ref="U118:W118"/>
    <mergeCell ref="AA118:AC118"/>
    <mergeCell ref="O121:Q121"/>
    <mergeCell ref="U121:W121"/>
    <mergeCell ref="AA121:AC121"/>
    <mergeCell ref="C108:E108"/>
    <mergeCell ref="I108:K108"/>
    <mergeCell ref="C109:E109"/>
    <mergeCell ref="I109:K109"/>
    <mergeCell ref="O108:Q108"/>
    <mergeCell ref="U108:W108"/>
    <mergeCell ref="AA108:AC108"/>
    <mergeCell ref="O109:Q109"/>
    <mergeCell ref="U109:W109"/>
    <mergeCell ref="AA109:AC109"/>
    <mergeCell ref="C111:E111"/>
    <mergeCell ref="I111:K111"/>
    <mergeCell ref="C114:E114"/>
    <mergeCell ref="I114:K114"/>
    <mergeCell ref="O111:Q111"/>
    <mergeCell ref="U111:W111"/>
    <mergeCell ref="AA111:AC111"/>
    <mergeCell ref="O114:Q114"/>
    <mergeCell ref="U114:W114"/>
    <mergeCell ref="AA114:AC114"/>
    <mergeCell ref="C101:E101"/>
    <mergeCell ref="I101:K101"/>
    <mergeCell ref="C102:E102"/>
    <mergeCell ref="I102:K102"/>
    <mergeCell ref="O101:Q101"/>
    <mergeCell ref="U101:W101"/>
    <mergeCell ref="AA101:AC101"/>
    <mergeCell ref="O102:Q102"/>
    <mergeCell ref="U102:W102"/>
    <mergeCell ref="AA102:AC102"/>
    <mergeCell ref="C104:E104"/>
    <mergeCell ref="I104:K104"/>
    <mergeCell ref="C107:E107"/>
    <mergeCell ref="I107:K107"/>
    <mergeCell ref="O104:Q104"/>
    <mergeCell ref="U104:W104"/>
    <mergeCell ref="AA104:AC104"/>
    <mergeCell ref="O107:Q107"/>
    <mergeCell ref="U107:W107"/>
    <mergeCell ref="AA107:AC107"/>
    <mergeCell ref="C94:E94"/>
    <mergeCell ref="I94:K94"/>
    <mergeCell ref="C95:E95"/>
    <mergeCell ref="I95:K95"/>
    <mergeCell ref="O94:Q94"/>
    <mergeCell ref="U94:W94"/>
    <mergeCell ref="AA94:AC94"/>
    <mergeCell ref="O95:Q95"/>
    <mergeCell ref="U95:W95"/>
    <mergeCell ref="AA95:AC95"/>
    <mergeCell ref="C97:E97"/>
    <mergeCell ref="I97:K97"/>
    <mergeCell ref="C100:E100"/>
    <mergeCell ref="I100:K100"/>
    <mergeCell ref="O97:Q97"/>
    <mergeCell ref="U97:W97"/>
    <mergeCell ref="AA97:AC97"/>
    <mergeCell ref="O100:Q100"/>
    <mergeCell ref="U100:W100"/>
    <mergeCell ref="AA100:AC100"/>
    <mergeCell ref="C87:E87"/>
    <mergeCell ref="I87:K87"/>
    <mergeCell ref="C88:E88"/>
    <mergeCell ref="I88:K88"/>
    <mergeCell ref="O87:Q87"/>
    <mergeCell ref="U87:W87"/>
    <mergeCell ref="AA87:AC87"/>
    <mergeCell ref="O88:Q88"/>
    <mergeCell ref="U88:W88"/>
    <mergeCell ref="AA88:AC88"/>
    <mergeCell ref="C90:E90"/>
    <mergeCell ref="I90:K90"/>
    <mergeCell ref="C93:E93"/>
    <mergeCell ref="I93:K93"/>
    <mergeCell ref="O90:Q90"/>
    <mergeCell ref="U90:W90"/>
    <mergeCell ref="AA90:AC90"/>
    <mergeCell ref="O93:Q93"/>
    <mergeCell ref="U93:W93"/>
    <mergeCell ref="AA93:AC93"/>
    <mergeCell ref="C80:E80"/>
    <mergeCell ref="I80:K80"/>
    <mergeCell ref="C81:E81"/>
    <mergeCell ref="I81:K81"/>
    <mergeCell ref="O80:Q80"/>
    <mergeCell ref="U80:W80"/>
    <mergeCell ref="AA80:AC80"/>
    <mergeCell ref="O81:Q81"/>
    <mergeCell ref="U81:W81"/>
    <mergeCell ref="AA81:AC81"/>
    <mergeCell ref="C83:E83"/>
    <mergeCell ref="I83:K83"/>
    <mergeCell ref="C86:E86"/>
    <mergeCell ref="I86:K86"/>
    <mergeCell ref="O83:Q83"/>
    <mergeCell ref="U83:W83"/>
    <mergeCell ref="AA83:AC83"/>
    <mergeCell ref="O86:Q86"/>
    <mergeCell ref="U86:W86"/>
    <mergeCell ref="AA86:AC86"/>
    <mergeCell ref="C73:E73"/>
    <mergeCell ref="I73:K73"/>
    <mergeCell ref="C74:E74"/>
    <mergeCell ref="I74:K74"/>
    <mergeCell ref="O73:Q73"/>
    <mergeCell ref="U73:W73"/>
    <mergeCell ref="AA73:AC73"/>
    <mergeCell ref="O74:Q74"/>
    <mergeCell ref="U74:W74"/>
    <mergeCell ref="AA74:AC74"/>
    <mergeCell ref="C76:E76"/>
    <mergeCell ref="I76:K76"/>
    <mergeCell ref="C79:E79"/>
    <mergeCell ref="I79:K79"/>
    <mergeCell ref="O76:Q76"/>
    <mergeCell ref="U76:W76"/>
    <mergeCell ref="AA76:AC76"/>
    <mergeCell ref="O79:Q79"/>
    <mergeCell ref="U79:W79"/>
    <mergeCell ref="AA79:AC79"/>
    <mergeCell ref="C66:E66"/>
    <mergeCell ref="I66:K66"/>
    <mergeCell ref="C67:E67"/>
    <mergeCell ref="I67:K67"/>
    <mergeCell ref="O66:Q66"/>
    <mergeCell ref="U66:W66"/>
    <mergeCell ref="AA66:AC66"/>
    <mergeCell ref="O67:Q67"/>
    <mergeCell ref="U67:W67"/>
    <mergeCell ref="AA67:AC67"/>
    <mergeCell ref="C69:E69"/>
    <mergeCell ref="I69:K69"/>
    <mergeCell ref="C72:E72"/>
    <mergeCell ref="I72:K72"/>
    <mergeCell ref="O69:Q69"/>
    <mergeCell ref="U69:W69"/>
    <mergeCell ref="AA69:AC69"/>
    <mergeCell ref="O72:Q72"/>
    <mergeCell ref="U72:W72"/>
    <mergeCell ref="AA72:AC72"/>
    <mergeCell ref="C59:E59"/>
    <mergeCell ref="I59:K59"/>
    <mergeCell ref="C60:E60"/>
    <mergeCell ref="I60:K60"/>
    <mergeCell ref="O59:Q59"/>
    <mergeCell ref="U59:W59"/>
    <mergeCell ref="AA59:AC59"/>
    <mergeCell ref="O60:Q60"/>
    <mergeCell ref="U60:W60"/>
    <mergeCell ref="AA60:AC60"/>
    <mergeCell ref="C62:E62"/>
    <mergeCell ref="I62:K62"/>
    <mergeCell ref="C65:E65"/>
    <mergeCell ref="I65:K65"/>
    <mergeCell ref="O62:Q62"/>
    <mergeCell ref="U62:W62"/>
    <mergeCell ref="AA62:AC62"/>
    <mergeCell ref="O65:Q65"/>
    <mergeCell ref="U65:W65"/>
    <mergeCell ref="AA65:AC65"/>
    <mergeCell ref="C52:E52"/>
    <mergeCell ref="I52:K52"/>
    <mergeCell ref="C53:E53"/>
    <mergeCell ref="I53:K53"/>
    <mergeCell ref="O52:Q52"/>
    <mergeCell ref="U52:W52"/>
    <mergeCell ref="AA52:AC52"/>
    <mergeCell ref="O53:Q53"/>
    <mergeCell ref="U53:W53"/>
    <mergeCell ref="AA53:AC53"/>
    <mergeCell ref="C55:E55"/>
    <mergeCell ref="I55:K55"/>
    <mergeCell ref="C58:E58"/>
    <mergeCell ref="I58:K58"/>
    <mergeCell ref="O55:Q55"/>
    <mergeCell ref="U55:W55"/>
    <mergeCell ref="AA55:AC55"/>
    <mergeCell ref="O58:Q58"/>
    <mergeCell ref="U58:W58"/>
    <mergeCell ref="AA58:AC58"/>
    <mergeCell ref="C45:E45"/>
    <mergeCell ref="I45:K45"/>
    <mergeCell ref="C46:E46"/>
    <mergeCell ref="I46:K46"/>
    <mergeCell ref="O45:Q45"/>
    <mergeCell ref="U45:W45"/>
    <mergeCell ref="AA45:AC45"/>
    <mergeCell ref="O46:Q46"/>
    <mergeCell ref="U46:W46"/>
    <mergeCell ref="AA46:AC46"/>
    <mergeCell ref="C48:E48"/>
    <mergeCell ref="I48:K48"/>
    <mergeCell ref="C51:E51"/>
    <mergeCell ref="I51:K51"/>
    <mergeCell ref="O48:Q48"/>
    <mergeCell ref="U48:W48"/>
    <mergeCell ref="AA48:AC48"/>
    <mergeCell ref="O51:Q51"/>
    <mergeCell ref="U51:W51"/>
    <mergeCell ref="AA51:AC51"/>
    <mergeCell ref="C38:E38"/>
    <mergeCell ref="I38:K38"/>
    <mergeCell ref="C39:E39"/>
    <mergeCell ref="I39:K39"/>
    <mergeCell ref="O38:Q38"/>
    <mergeCell ref="U38:W38"/>
    <mergeCell ref="AA38:AC38"/>
    <mergeCell ref="O39:Q39"/>
    <mergeCell ref="U39:W39"/>
    <mergeCell ref="AA39:AC39"/>
    <mergeCell ref="C41:E41"/>
    <mergeCell ref="I41:K41"/>
    <mergeCell ref="C44:E44"/>
    <mergeCell ref="I44:K44"/>
    <mergeCell ref="O41:Q41"/>
    <mergeCell ref="U41:W41"/>
    <mergeCell ref="AA41:AC41"/>
    <mergeCell ref="O44:Q44"/>
    <mergeCell ref="U44:W44"/>
    <mergeCell ref="AA44:AC44"/>
    <mergeCell ref="C30:E30"/>
    <mergeCell ref="I30:K30"/>
    <mergeCell ref="C31:E31"/>
    <mergeCell ref="I31:K31"/>
    <mergeCell ref="O30:Q30"/>
    <mergeCell ref="U30:W30"/>
    <mergeCell ref="AA30:AC30"/>
    <mergeCell ref="O31:Q31"/>
    <mergeCell ref="U31:W31"/>
    <mergeCell ref="AA31:AC31"/>
    <mergeCell ref="C37:E37"/>
    <mergeCell ref="I37:K37"/>
    <mergeCell ref="C32:E32"/>
    <mergeCell ref="I32:K32"/>
    <mergeCell ref="C34:E34"/>
    <mergeCell ref="I34:K34"/>
    <mergeCell ref="O32:Q32"/>
    <mergeCell ref="U32:W32"/>
    <mergeCell ref="AA32:AC32"/>
    <mergeCell ref="O34:Q34"/>
    <mergeCell ref="U34:W34"/>
    <mergeCell ref="O37:Q37"/>
    <mergeCell ref="U37:W37"/>
    <mergeCell ref="AA37:AC37"/>
    <mergeCell ref="AA34:AC34"/>
    <mergeCell ref="C23:E23"/>
    <mergeCell ref="I23:K23"/>
    <mergeCell ref="C24:E24"/>
    <mergeCell ref="I24:K24"/>
    <mergeCell ref="O23:Q23"/>
    <mergeCell ref="U23:W23"/>
    <mergeCell ref="AA23:AC23"/>
    <mergeCell ref="O24:Q24"/>
    <mergeCell ref="U24:W24"/>
    <mergeCell ref="AA24:AC24"/>
    <mergeCell ref="C25:E25"/>
    <mergeCell ref="I25:K25"/>
    <mergeCell ref="C27:E27"/>
    <mergeCell ref="I27:K27"/>
    <mergeCell ref="O25:Q25"/>
    <mergeCell ref="U25:W25"/>
    <mergeCell ref="AA25:AC25"/>
    <mergeCell ref="O27:Q27"/>
    <mergeCell ref="U27:W27"/>
    <mergeCell ref="AA27:AC27"/>
    <mergeCell ref="C2:E2"/>
    <mergeCell ref="I2:K2"/>
    <mergeCell ref="C3:E3"/>
    <mergeCell ref="I3:K3"/>
    <mergeCell ref="O2:Q2"/>
    <mergeCell ref="U2:W2"/>
    <mergeCell ref="AA18:AC18"/>
    <mergeCell ref="O20:Q20"/>
    <mergeCell ref="U20:W20"/>
    <mergeCell ref="AA20:AC20"/>
    <mergeCell ref="C16:E16"/>
    <mergeCell ref="I16:K16"/>
    <mergeCell ref="C17:E17"/>
    <mergeCell ref="I17:K17"/>
    <mergeCell ref="O16:Q16"/>
    <mergeCell ref="U16:W16"/>
    <mergeCell ref="AA16:AC16"/>
    <mergeCell ref="O17:Q17"/>
    <mergeCell ref="U17:W17"/>
    <mergeCell ref="AA17:AC17"/>
    <mergeCell ref="I6:K6"/>
    <mergeCell ref="C11:E11"/>
    <mergeCell ref="I11:K11"/>
    <mergeCell ref="C18:E18"/>
    <mergeCell ref="I18:K18"/>
    <mergeCell ref="C20:E20"/>
    <mergeCell ref="I20:K20"/>
    <mergeCell ref="O18:Q18"/>
    <mergeCell ref="U18:W18"/>
    <mergeCell ref="C13:E13"/>
    <mergeCell ref="I13:K13"/>
    <mergeCell ref="C10:E10"/>
    <mergeCell ref="I10:K10"/>
    <mergeCell ref="O9:Q9"/>
    <mergeCell ref="U9:W9"/>
    <mergeCell ref="AA9:AC9"/>
    <mergeCell ref="O10:Q10"/>
    <mergeCell ref="U10:W10"/>
    <mergeCell ref="AA10:AC10"/>
    <mergeCell ref="U4:W4"/>
    <mergeCell ref="AA4:AC4"/>
    <mergeCell ref="O6:Q6"/>
    <mergeCell ref="U6:W6"/>
    <mergeCell ref="AA6:AC6"/>
    <mergeCell ref="C9:E9"/>
    <mergeCell ref="I9:K9"/>
    <mergeCell ref="C4:E4"/>
    <mergeCell ref="I4:K4"/>
    <mergeCell ref="C6:E6"/>
    <mergeCell ref="O11:Q11"/>
    <mergeCell ref="U11:W11"/>
    <mergeCell ref="AA11:AC11"/>
    <mergeCell ref="O13:Q13"/>
    <mergeCell ref="U13:W13"/>
    <mergeCell ref="AA13:AC13"/>
    <mergeCell ref="AL2:AN2"/>
    <mergeCell ref="AG3:AI3"/>
    <mergeCell ref="AL3:AN3"/>
    <mergeCell ref="AG4:AI4"/>
    <mergeCell ref="AL4:AN4"/>
    <mergeCell ref="AG6:AI6"/>
    <mergeCell ref="AL6:AN6"/>
    <mergeCell ref="AG9:AI9"/>
    <mergeCell ref="AL9:AN9"/>
    <mergeCell ref="AG2:AI2"/>
    <mergeCell ref="AA2:AC2"/>
    <mergeCell ref="O3:Q3"/>
    <mergeCell ref="U3:W3"/>
    <mergeCell ref="AA3:AC3"/>
    <mergeCell ref="O4:Q4"/>
    <mergeCell ref="AG23:AI23"/>
    <mergeCell ref="AL23:AN23"/>
    <mergeCell ref="AG24:AI24"/>
    <mergeCell ref="AL24:AN24"/>
    <mergeCell ref="AG25:AI25"/>
    <mergeCell ref="AL25:AN25"/>
    <mergeCell ref="AG18:AI18"/>
    <mergeCell ref="AL10:AN10"/>
    <mergeCell ref="AG11:AI11"/>
    <mergeCell ref="AL11:AN11"/>
    <mergeCell ref="AG13:AI13"/>
    <mergeCell ref="AL13:AN13"/>
    <mergeCell ref="AG16:AI16"/>
    <mergeCell ref="AL16:AN16"/>
    <mergeCell ref="AG17:AI17"/>
    <mergeCell ref="AL17:AN17"/>
    <mergeCell ref="AG10:AI10"/>
    <mergeCell ref="AL18:AN18"/>
    <mergeCell ref="AG20:AI20"/>
    <mergeCell ref="AL20:AN20"/>
    <mergeCell ref="AL27:AN27"/>
    <mergeCell ref="AG30:AI30"/>
    <mergeCell ref="AL30:AN30"/>
    <mergeCell ref="AG31:AI31"/>
    <mergeCell ref="AL31:AN31"/>
    <mergeCell ref="AG32:AI32"/>
    <mergeCell ref="AL32:AN32"/>
    <mergeCell ref="AG52:AI52"/>
    <mergeCell ref="AL52:AN52"/>
    <mergeCell ref="AL35:AN35"/>
    <mergeCell ref="AG37:AI37"/>
    <mergeCell ref="AL37:AN37"/>
    <mergeCell ref="AG38:AI38"/>
    <mergeCell ref="AL38:AN38"/>
    <mergeCell ref="AG39:AI39"/>
    <mergeCell ref="AL39:AN39"/>
    <mergeCell ref="AG41:AI41"/>
    <mergeCell ref="AL41:AN41"/>
    <mergeCell ref="AG34:AI34"/>
    <mergeCell ref="AG27:AI27"/>
    <mergeCell ref="AG53:AI53"/>
    <mergeCell ref="AL53:AN53"/>
    <mergeCell ref="AG55:AI55"/>
    <mergeCell ref="AL55:AN55"/>
    <mergeCell ref="AG58:AI58"/>
    <mergeCell ref="AL58:AN58"/>
    <mergeCell ref="AG59:AI59"/>
    <mergeCell ref="AL59:AN59"/>
    <mergeCell ref="AG44:AI44"/>
    <mergeCell ref="AL44:AN44"/>
    <mergeCell ref="AG45:AI45"/>
    <mergeCell ref="AL45:AN45"/>
    <mergeCell ref="AG46:AI46"/>
    <mergeCell ref="AL46:AN46"/>
    <mergeCell ref="AG48:AI48"/>
    <mergeCell ref="AL48:AN48"/>
    <mergeCell ref="AG51:AI51"/>
    <mergeCell ref="AL51:AN51"/>
    <mergeCell ref="AG69:AI69"/>
    <mergeCell ref="AL69:AN69"/>
    <mergeCell ref="AG72:AI72"/>
    <mergeCell ref="AL72:AN72"/>
    <mergeCell ref="AG73:AI73"/>
    <mergeCell ref="AL73:AN73"/>
    <mergeCell ref="AG74:AI74"/>
    <mergeCell ref="AL74:AN74"/>
    <mergeCell ref="AG76:AI76"/>
    <mergeCell ref="AL76:AN76"/>
    <mergeCell ref="AG60:AI60"/>
    <mergeCell ref="AL60:AN60"/>
    <mergeCell ref="AG62:AI62"/>
    <mergeCell ref="AL62:AN62"/>
    <mergeCell ref="AG65:AI65"/>
    <mergeCell ref="AL65:AN65"/>
    <mergeCell ref="AG66:AI66"/>
    <mergeCell ref="AL66:AN66"/>
    <mergeCell ref="AG67:AI67"/>
    <mergeCell ref="AL67:AN67"/>
    <mergeCell ref="AG87:AI87"/>
    <mergeCell ref="AL87:AN87"/>
    <mergeCell ref="AG88:AI88"/>
    <mergeCell ref="AL88:AN88"/>
    <mergeCell ref="AG90:AI90"/>
    <mergeCell ref="AL90:AN90"/>
    <mergeCell ref="AG93:AI93"/>
    <mergeCell ref="AL93:AN93"/>
    <mergeCell ref="AG94:AI94"/>
    <mergeCell ref="AL94:AN94"/>
    <mergeCell ref="AG79:AI79"/>
    <mergeCell ref="AL79:AN79"/>
    <mergeCell ref="AG80:AI80"/>
    <mergeCell ref="AL80:AN80"/>
    <mergeCell ref="AG81:AI81"/>
    <mergeCell ref="AL81:AN81"/>
    <mergeCell ref="AG83:AI83"/>
    <mergeCell ref="AL83:AN83"/>
    <mergeCell ref="AG86:AI86"/>
    <mergeCell ref="AL86:AN86"/>
    <mergeCell ref="AG104:AI104"/>
    <mergeCell ref="AL104:AN104"/>
    <mergeCell ref="AG107:AI107"/>
    <mergeCell ref="AL107:AN107"/>
    <mergeCell ref="AG108:AI108"/>
    <mergeCell ref="AL108:AN108"/>
    <mergeCell ref="AG109:AI109"/>
    <mergeCell ref="AL109:AN109"/>
    <mergeCell ref="AG111:AI111"/>
    <mergeCell ref="AL111:AN111"/>
    <mergeCell ref="AG95:AI95"/>
    <mergeCell ref="AL95:AN95"/>
    <mergeCell ref="AG97:AI97"/>
    <mergeCell ref="AL97:AN97"/>
    <mergeCell ref="AG100:AI100"/>
    <mergeCell ref="AL100:AN100"/>
    <mergeCell ref="AG101:AI101"/>
    <mergeCell ref="AL101:AN101"/>
    <mergeCell ref="AG102:AI102"/>
    <mergeCell ref="AL102:AN102"/>
    <mergeCell ref="AG122:AI122"/>
    <mergeCell ref="AL122:AN122"/>
    <mergeCell ref="AG123:AI123"/>
    <mergeCell ref="AL123:AN123"/>
    <mergeCell ref="AG125:AI125"/>
    <mergeCell ref="AL125:AN125"/>
    <mergeCell ref="AG128:AI128"/>
    <mergeCell ref="AL128:AN128"/>
    <mergeCell ref="AG129:AI129"/>
    <mergeCell ref="AL129:AN129"/>
    <mergeCell ref="AG114:AI114"/>
    <mergeCell ref="AL114:AN114"/>
    <mergeCell ref="AG115:AI115"/>
    <mergeCell ref="AL115:AN115"/>
    <mergeCell ref="AG116:AI116"/>
    <mergeCell ref="AL116:AN116"/>
    <mergeCell ref="AG118:AI118"/>
    <mergeCell ref="AL118:AN118"/>
    <mergeCell ref="AG121:AI121"/>
    <mergeCell ref="AL121:AN121"/>
    <mergeCell ref="AL139:AN139"/>
    <mergeCell ref="AL140:AN140"/>
    <mergeCell ref="C142:E142"/>
    <mergeCell ref="I142:K142"/>
    <mergeCell ref="O142:Q142"/>
    <mergeCell ref="U142:W142"/>
    <mergeCell ref="AA142:AC142"/>
    <mergeCell ref="AG142:AI142"/>
    <mergeCell ref="AL142:AN142"/>
    <mergeCell ref="C139:E139"/>
    <mergeCell ref="I139:K139"/>
    <mergeCell ref="O139:Q139"/>
    <mergeCell ref="U139:W139"/>
    <mergeCell ref="AA139:AC139"/>
    <mergeCell ref="AG130:AI130"/>
    <mergeCell ref="AL130:AN130"/>
    <mergeCell ref="AG132:AI132"/>
    <mergeCell ref="AL132:AN132"/>
    <mergeCell ref="AG135:AI135"/>
    <mergeCell ref="AL135:AN135"/>
    <mergeCell ref="AG136:AI136"/>
    <mergeCell ref="AL136:AN136"/>
    <mergeCell ref="AG137:AI137"/>
    <mergeCell ref="AL137:AN137"/>
    <mergeCell ref="I136:K136"/>
    <mergeCell ref="C137:E137"/>
    <mergeCell ref="I137:K137"/>
    <mergeCell ref="O136:Q136"/>
    <mergeCell ref="U136:W136"/>
    <mergeCell ref="AA136:AC136"/>
    <mergeCell ref="O137:Q137"/>
    <mergeCell ref="C132:E132"/>
    <mergeCell ref="U137:W137"/>
    <mergeCell ref="AA137:AC137"/>
    <mergeCell ref="C136:E136"/>
    <mergeCell ref="C146:E146"/>
    <mergeCell ref="I146:K146"/>
    <mergeCell ref="O146:Q146"/>
    <mergeCell ref="U146:W146"/>
    <mergeCell ref="AA146:AC146"/>
    <mergeCell ref="AG146:AI146"/>
    <mergeCell ref="AL146:AN146"/>
    <mergeCell ref="C149:E149"/>
    <mergeCell ref="I149:K149"/>
    <mergeCell ref="O149:Q149"/>
    <mergeCell ref="U149:W149"/>
    <mergeCell ref="AA149:AC149"/>
    <mergeCell ref="AG149:AI149"/>
    <mergeCell ref="AL149:AN149"/>
    <mergeCell ref="C143:E143"/>
    <mergeCell ref="I143:K143"/>
    <mergeCell ref="O143:Q143"/>
    <mergeCell ref="U143:W143"/>
    <mergeCell ref="AA143:AC143"/>
    <mergeCell ref="AG143:AI143"/>
    <mergeCell ref="AL143:AN143"/>
    <mergeCell ref="C144:E144"/>
    <mergeCell ref="I144:K144"/>
    <mergeCell ref="O144:Q144"/>
    <mergeCell ref="U144:W144"/>
    <mergeCell ref="AA144:AC144"/>
    <mergeCell ref="AG144:AI144"/>
    <mergeCell ref="AL144:AN144"/>
    <mergeCell ref="AG139:AI139"/>
    <mergeCell ref="C153:E153"/>
    <mergeCell ref="I153:K153"/>
    <mergeCell ref="O153:Q153"/>
    <mergeCell ref="U153:W153"/>
    <mergeCell ref="AA153:AC153"/>
    <mergeCell ref="AG153:AI153"/>
    <mergeCell ref="AL153:AN153"/>
    <mergeCell ref="C156:E156"/>
    <mergeCell ref="I156:K156"/>
    <mergeCell ref="O156:Q156"/>
    <mergeCell ref="U156:W156"/>
    <mergeCell ref="AA156:AC156"/>
    <mergeCell ref="AG156:AI156"/>
    <mergeCell ref="AL156:AN156"/>
    <mergeCell ref="C150:E150"/>
    <mergeCell ref="I150:K150"/>
    <mergeCell ref="O150:Q150"/>
    <mergeCell ref="U150:W150"/>
    <mergeCell ref="AA150:AC150"/>
    <mergeCell ref="AG150:AI150"/>
    <mergeCell ref="AL150:AN150"/>
    <mergeCell ref="C151:E151"/>
    <mergeCell ref="I151:K151"/>
    <mergeCell ref="O151:Q151"/>
    <mergeCell ref="U151:W151"/>
    <mergeCell ref="AA151:AC151"/>
    <mergeCell ref="AG151:AI151"/>
    <mergeCell ref="AL151:AN151"/>
    <mergeCell ref="C160:E160"/>
    <mergeCell ref="I160:K160"/>
    <mergeCell ref="O160:Q160"/>
    <mergeCell ref="U160:W160"/>
    <mergeCell ref="AA160:AC160"/>
    <mergeCell ref="AG160:AI160"/>
    <mergeCell ref="AL160:AN160"/>
    <mergeCell ref="C163:E163"/>
    <mergeCell ref="I163:K163"/>
    <mergeCell ref="O163:Q163"/>
    <mergeCell ref="U163:W163"/>
    <mergeCell ref="AA163:AC163"/>
    <mergeCell ref="AG163:AI163"/>
    <mergeCell ref="AL163:AN163"/>
    <mergeCell ref="C157:E157"/>
    <mergeCell ref="I157:K157"/>
    <mergeCell ref="O157:Q157"/>
    <mergeCell ref="U157:W157"/>
    <mergeCell ref="AA157:AC157"/>
    <mergeCell ref="AG157:AI157"/>
    <mergeCell ref="AL157:AN157"/>
    <mergeCell ref="C158:E158"/>
    <mergeCell ref="I158:K158"/>
    <mergeCell ref="O158:Q158"/>
    <mergeCell ref="U158:W158"/>
    <mergeCell ref="AA158:AC158"/>
    <mergeCell ref="AG158:AI158"/>
    <mergeCell ref="AL158:AN158"/>
    <mergeCell ref="C167:E167"/>
    <mergeCell ref="I167:K167"/>
    <mergeCell ref="O167:Q167"/>
    <mergeCell ref="U167:W167"/>
    <mergeCell ref="AA167:AC167"/>
    <mergeCell ref="AG167:AI167"/>
    <mergeCell ref="AL167:AN167"/>
    <mergeCell ref="C170:E170"/>
    <mergeCell ref="I170:K170"/>
    <mergeCell ref="O170:Q170"/>
    <mergeCell ref="U170:W170"/>
    <mergeCell ref="AA170:AC170"/>
    <mergeCell ref="AG170:AI170"/>
    <mergeCell ref="AL170:AN170"/>
    <mergeCell ref="C164:E164"/>
    <mergeCell ref="I164:K164"/>
    <mergeCell ref="O164:Q164"/>
    <mergeCell ref="U164:W164"/>
    <mergeCell ref="AA164:AC164"/>
    <mergeCell ref="AG164:AI164"/>
    <mergeCell ref="AL164:AN164"/>
    <mergeCell ref="C165:E165"/>
    <mergeCell ref="I165:K165"/>
    <mergeCell ref="O165:Q165"/>
    <mergeCell ref="U165:W165"/>
    <mergeCell ref="AA165:AC165"/>
    <mergeCell ref="AG165:AI165"/>
    <mergeCell ref="AL165:AN165"/>
    <mergeCell ref="C174:E174"/>
    <mergeCell ref="I174:K174"/>
    <mergeCell ref="O174:Q174"/>
    <mergeCell ref="U174:W174"/>
    <mergeCell ref="AA174:AC174"/>
    <mergeCell ref="AG174:AI174"/>
    <mergeCell ref="AL174:AN174"/>
    <mergeCell ref="AL175:AN175"/>
    <mergeCell ref="C177:E177"/>
    <mergeCell ref="I177:K177"/>
    <mergeCell ref="O177:Q177"/>
    <mergeCell ref="U177:W177"/>
    <mergeCell ref="AA177:AC177"/>
    <mergeCell ref="AG177:AI177"/>
    <mergeCell ref="AL177:AN177"/>
    <mergeCell ref="C171:E171"/>
    <mergeCell ref="I171:K171"/>
    <mergeCell ref="O171:Q171"/>
    <mergeCell ref="U171:W171"/>
    <mergeCell ref="AA171:AC171"/>
    <mergeCell ref="AG171:AI171"/>
    <mergeCell ref="AL171:AN171"/>
    <mergeCell ref="C172:E172"/>
    <mergeCell ref="I172:K172"/>
    <mergeCell ref="O172:Q172"/>
    <mergeCell ref="U172:W172"/>
    <mergeCell ref="AA172:AC172"/>
    <mergeCell ref="AG172:AI172"/>
    <mergeCell ref="AL172:AN172"/>
    <mergeCell ref="C181:E181"/>
    <mergeCell ref="I181:K181"/>
    <mergeCell ref="O181:Q181"/>
    <mergeCell ref="U181:W181"/>
    <mergeCell ref="AA181:AC181"/>
    <mergeCell ref="AG181:AI181"/>
    <mergeCell ref="AL181:AN181"/>
    <mergeCell ref="C184:E184"/>
    <mergeCell ref="I184:K184"/>
    <mergeCell ref="O184:Q184"/>
    <mergeCell ref="U184:W184"/>
    <mergeCell ref="AA184:AC184"/>
    <mergeCell ref="AG184:AI184"/>
    <mergeCell ref="AL184:AN184"/>
    <mergeCell ref="C178:E178"/>
    <mergeCell ref="I178:K178"/>
    <mergeCell ref="O178:Q178"/>
    <mergeCell ref="U178:W178"/>
    <mergeCell ref="AA178:AC178"/>
    <mergeCell ref="AG178:AI178"/>
    <mergeCell ref="AL178:AN178"/>
    <mergeCell ref="C179:E179"/>
    <mergeCell ref="I179:K179"/>
    <mergeCell ref="O179:Q179"/>
    <mergeCell ref="U179:W179"/>
    <mergeCell ref="AA179:AC179"/>
    <mergeCell ref="AG179:AI179"/>
    <mergeCell ref="AL179:AN179"/>
    <mergeCell ref="C188:E188"/>
    <mergeCell ref="I188:K188"/>
    <mergeCell ref="O188:Q188"/>
    <mergeCell ref="U188:W188"/>
    <mergeCell ref="AA188:AC188"/>
    <mergeCell ref="AG188:AI188"/>
    <mergeCell ref="AL188:AN188"/>
    <mergeCell ref="C191:E191"/>
    <mergeCell ref="I191:K191"/>
    <mergeCell ref="O191:Q191"/>
    <mergeCell ref="U191:W191"/>
    <mergeCell ref="AA191:AC191"/>
    <mergeCell ref="AG191:AI191"/>
    <mergeCell ref="AL191:AN191"/>
    <mergeCell ref="C185:E185"/>
    <mergeCell ref="I185:K185"/>
    <mergeCell ref="O185:Q185"/>
    <mergeCell ref="U185:W185"/>
    <mergeCell ref="AA185:AC185"/>
    <mergeCell ref="AG185:AI185"/>
    <mergeCell ref="AL185:AN185"/>
    <mergeCell ref="C186:E186"/>
    <mergeCell ref="I186:K186"/>
    <mergeCell ref="O186:Q186"/>
    <mergeCell ref="U186:W186"/>
    <mergeCell ref="AA186:AC186"/>
    <mergeCell ref="AG186:AI186"/>
    <mergeCell ref="AL186:AN186"/>
    <mergeCell ref="C195:E195"/>
    <mergeCell ref="I195:K195"/>
    <mergeCell ref="O195:Q195"/>
    <mergeCell ref="U195:W195"/>
    <mergeCell ref="AA195:AC195"/>
    <mergeCell ref="AG195:AI195"/>
    <mergeCell ref="AL195:AN195"/>
    <mergeCell ref="C198:E198"/>
    <mergeCell ref="I198:K198"/>
    <mergeCell ref="O198:Q198"/>
    <mergeCell ref="U198:W198"/>
    <mergeCell ref="AA198:AC198"/>
    <mergeCell ref="AG198:AI198"/>
    <mergeCell ref="AL198:AN198"/>
    <mergeCell ref="C192:E192"/>
    <mergeCell ref="I192:K192"/>
    <mergeCell ref="O192:Q192"/>
    <mergeCell ref="U192:W192"/>
    <mergeCell ref="AA192:AC192"/>
    <mergeCell ref="AG192:AI192"/>
    <mergeCell ref="AL192:AN192"/>
    <mergeCell ref="C193:E193"/>
    <mergeCell ref="I193:K193"/>
    <mergeCell ref="O193:Q193"/>
    <mergeCell ref="U193:W193"/>
    <mergeCell ref="AA193:AC193"/>
    <mergeCell ref="AG193:AI193"/>
    <mergeCell ref="AL193:AN193"/>
    <mergeCell ref="C202:E202"/>
    <mergeCell ref="I202:K202"/>
    <mergeCell ref="O202:Q202"/>
    <mergeCell ref="U202:W202"/>
    <mergeCell ref="AA202:AC202"/>
    <mergeCell ref="AG202:AI202"/>
    <mergeCell ref="AL202:AN202"/>
    <mergeCell ref="C205:E205"/>
    <mergeCell ref="I205:K205"/>
    <mergeCell ref="O205:Q205"/>
    <mergeCell ref="U205:W205"/>
    <mergeCell ref="AA205:AC205"/>
    <mergeCell ref="AG205:AI205"/>
    <mergeCell ref="AL205:AN205"/>
    <mergeCell ref="C199:E199"/>
    <mergeCell ref="I199:K199"/>
    <mergeCell ref="O199:Q199"/>
    <mergeCell ref="U199:W199"/>
    <mergeCell ref="AA199:AC199"/>
    <mergeCell ref="AG199:AI199"/>
    <mergeCell ref="AL199:AN199"/>
    <mergeCell ref="C200:E200"/>
    <mergeCell ref="I200:K200"/>
    <mergeCell ref="O200:Q200"/>
    <mergeCell ref="U200:W200"/>
    <mergeCell ref="AA200:AC200"/>
    <mergeCell ref="AG200:AI200"/>
    <mergeCell ref="AL200:AN200"/>
    <mergeCell ref="C209:E209"/>
    <mergeCell ref="I209:K209"/>
    <mergeCell ref="O209:Q209"/>
    <mergeCell ref="U209:W209"/>
    <mergeCell ref="AA209:AC209"/>
    <mergeCell ref="AG209:AI209"/>
    <mergeCell ref="AL209:AN209"/>
    <mergeCell ref="AL210:AN210"/>
    <mergeCell ref="C212:E212"/>
    <mergeCell ref="I212:K212"/>
    <mergeCell ref="O212:Q212"/>
    <mergeCell ref="U212:W212"/>
    <mergeCell ref="AA212:AC212"/>
    <mergeCell ref="AG212:AI212"/>
    <mergeCell ref="AL212:AN212"/>
    <mergeCell ref="C206:E206"/>
    <mergeCell ref="I206:K206"/>
    <mergeCell ref="O206:Q206"/>
    <mergeCell ref="U206:W206"/>
    <mergeCell ref="AA206:AC206"/>
    <mergeCell ref="AG206:AI206"/>
    <mergeCell ref="AL206:AN206"/>
    <mergeCell ref="C207:E207"/>
    <mergeCell ref="I207:K207"/>
    <mergeCell ref="O207:Q207"/>
    <mergeCell ref="U207:W207"/>
    <mergeCell ref="AA207:AC207"/>
    <mergeCell ref="AG207:AI207"/>
    <mergeCell ref="AL207:AN207"/>
    <mergeCell ref="C216:E216"/>
    <mergeCell ref="I216:K216"/>
    <mergeCell ref="O216:Q216"/>
    <mergeCell ref="U216:W216"/>
    <mergeCell ref="AA216:AC216"/>
    <mergeCell ref="AG216:AI216"/>
    <mergeCell ref="AL216:AN216"/>
    <mergeCell ref="C219:E219"/>
    <mergeCell ref="I219:K219"/>
    <mergeCell ref="O219:Q219"/>
    <mergeCell ref="U219:W219"/>
    <mergeCell ref="AA219:AC219"/>
    <mergeCell ref="AG219:AI219"/>
    <mergeCell ref="AL219:AN219"/>
    <mergeCell ref="C213:E213"/>
    <mergeCell ref="I213:K213"/>
    <mergeCell ref="O213:Q213"/>
    <mergeCell ref="U213:W213"/>
    <mergeCell ref="AA213:AC213"/>
    <mergeCell ref="AG213:AI213"/>
    <mergeCell ref="AL213:AN213"/>
    <mergeCell ref="C214:E214"/>
    <mergeCell ref="I214:K214"/>
    <mergeCell ref="O214:Q214"/>
    <mergeCell ref="U214:W214"/>
    <mergeCell ref="AA214:AC214"/>
    <mergeCell ref="AG214:AI214"/>
    <mergeCell ref="AL214:AN214"/>
    <mergeCell ref="C223:E223"/>
    <mergeCell ref="I223:K223"/>
    <mergeCell ref="O223:Q223"/>
    <mergeCell ref="U223:W223"/>
    <mergeCell ref="AA223:AC223"/>
    <mergeCell ref="AG223:AI223"/>
    <mergeCell ref="AL223:AN223"/>
    <mergeCell ref="C226:E226"/>
    <mergeCell ref="I226:K226"/>
    <mergeCell ref="O226:Q226"/>
    <mergeCell ref="U226:W226"/>
    <mergeCell ref="AA226:AC226"/>
    <mergeCell ref="AG226:AI226"/>
    <mergeCell ref="AL226:AN226"/>
    <mergeCell ref="C220:E220"/>
    <mergeCell ref="I220:K220"/>
    <mergeCell ref="O220:Q220"/>
    <mergeCell ref="U220:W220"/>
    <mergeCell ref="AA220:AC220"/>
    <mergeCell ref="AG220:AI220"/>
    <mergeCell ref="AL220:AN220"/>
    <mergeCell ref="C221:E221"/>
    <mergeCell ref="I221:K221"/>
    <mergeCell ref="O221:Q221"/>
    <mergeCell ref="U221:W221"/>
    <mergeCell ref="AA221:AC221"/>
    <mergeCell ref="AG221:AI221"/>
    <mergeCell ref="AL221:AN221"/>
    <mergeCell ref="C230:E230"/>
    <mergeCell ref="I230:K230"/>
    <mergeCell ref="O230:Q230"/>
    <mergeCell ref="U230:W230"/>
    <mergeCell ref="AA230:AC230"/>
    <mergeCell ref="AG230:AI230"/>
    <mergeCell ref="AL230:AN230"/>
    <mergeCell ref="C233:E233"/>
    <mergeCell ref="I233:K233"/>
    <mergeCell ref="O233:Q233"/>
    <mergeCell ref="U233:W233"/>
    <mergeCell ref="AA233:AC233"/>
    <mergeCell ref="AG233:AI233"/>
    <mergeCell ref="AL233:AN233"/>
    <mergeCell ref="C227:E227"/>
    <mergeCell ref="I227:K227"/>
    <mergeCell ref="O227:Q227"/>
    <mergeCell ref="U227:W227"/>
    <mergeCell ref="AA227:AC227"/>
    <mergeCell ref="AG227:AI227"/>
    <mergeCell ref="AL227:AN227"/>
    <mergeCell ref="C228:E228"/>
    <mergeCell ref="I228:K228"/>
    <mergeCell ref="O228:Q228"/>
    <mergeCell ref="U228:W228"/>
    <mergeCell ref="AA228:AC228"/>
    <mergeCell ref="AG228:AI228"/>
    <mergeCell ref="AL228:AN228"/>
    <mergeCell ref="C237:E237"/>
    <mergeCell ref="I237:K237"/>
    <mergeCell ref="O237:Q237"/>
    <mergeCell ref="U237:W237"/>
    <mergeCell ref="AA237:AC237"/>
    <mergeCell ref="AG237:AI237"/>
    <mergeCell ref="AL237:AN237"/>
    <mergeCell ref="C240:E240"/>
    <mergeCell ref="I240:K240"/>
    <mergeCell ref="O240:Q240"/>
    <mergeCell ref="U240:W240"/>
    <mergeCell ref="AA240:AC240"/>
    <mergeCell ref="AG240:AI240"/>
    <mergeCell ref="AL240:AN240"/>
    <mergeCell ref="C234:E234"/>
    <mergeCell ref="I234:K234"/>
    <mergeCell ref="O234:Q234"/>
    <mergeCell ref="U234:W234"/>
    <mergeCell ref="AA234:AC234"/>
    <mergeCell ref="AG234:AI234"/>
    <mergeCell ref="AL234:AN234"/>
    <mergeCell ref="C235:E235"/>
    <mergeCell ref="I235:K235"/>
    <mergeCell ref="O235:Q235"/>
    <mergeCell ref="U235:W235"/>
    <mergeCell ref="AA235:AC235"/>
    <mergeCell ref="AG235:AI235"/>
    <mergeCell ref="AL235:AN235"/>
    <mergeCell ref="C244:E244"/>
    <mergeCell ref="I244:K244"/>
    <mergeCell ref="O244:Q244"/>
    <mergeCell ref="U244:W244"/>
    <mergeCell ref="AA244:AC244"/>
    <mergeCell ref="AG244:AI244"/>
    <mergeCell ref="AL244:AN244"/>
    <mergeCell ref="AL245:AN245"/>
    <mergeCell ref="C241:E241"/>
    <mergeCell ref="I241:K241"/>
    <mergeCell ref="O241:Q241"/>
    <mergeCell ref="U241:W241"/>
    <mergeCell ref="AA241:AC241"/>
    <mergeCell ref="AG241:AI241"/>
    <mergeCell ref="AL241:AN241"/>
    <mergeCell ref="C242:E242"/>
    <mergeCell ref="I242:K242"/>
    <mergeCell ref="O242:Q242"/>
    <mergeCell ref="U242:W242"/>
    <mergeCell ref="AA242:AC242"/>
    <mergeCell ref="AG242:AI242"/>
    <mergeCell ref="AL242:AN242"/>
  </mergeCells>
  <phoneticPr fontId="1"/>
  <printOptions horizontalCentered="1" verticalCentered="1"/>
  <pageMargins left="0" right="0" top="0" bottom="0" header="0.31496062992125984" footer="0.31496062992125984"/>
  <pageSetup paperSize="9" scale="79" pageOrder="overThenDown" orientation="portrait" r:id="rId1"/>
  <rowBreaks count="6" manualBreakCount="6">
    <brk id="35" max="16383" man="1"/>
    <brk id="70" max="16383" man="1"/>
    <brk id="105" max="16383" man="1"/>
    <brk id="140" max="16383" man="1"/>
    <brk id="175" max="16383" man="1"/>
    <brk id="210" max="16383" man="1"/>
  </rowBreaks>
  <colBreaks count="2" manualBreakCount="2">
    <brk id="12" max="279" man="1"/>
    <brk id="24"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使い方</vt:lpstr>
      <vt:lpstr>参加申込書記入例</vt:lpstr>
      <vt:lpstr>申込一覧表（男子）</vt:lpstr>
      <vt:lpstr>個票（男子）</vt:lpstr>
      <vt:lpstr>リレー（男子）</vt:lpstr>
      <vt:lpstr>番編用リスト（男子）</vt:lpstr>
      <vt:lpstr>番編用リスト（女子）</vt:lpstr>
      <vt:lpstr>申込一覧表（女子）</vt:lpstr>
      <vt:lpstr>個票（女子）</vt:lpstr>
      <vt:lpstr>リレー（女子）</vt:lpstr>
      <vt:lpstr>'リレー（女子）'!Print_Area</vt:lpstr>
      <vt:lpstr>'リレー（男子）'!Print_Area</vt:lpstr>
      <vt:lpstr>'個票（女子）'!Print_Area</vt:lpstr>
      <vt:lpstr>'個票（男子）'!Print_Area</vt:lpstr>
      <vt:lpstr>参加申込書記入例!Print_Area</vt:lpstr>
      <vt:lpstr>使い方!Print_Area</vt:lpstr>
      <vt:lpstr>'申込一覧表（女子）'!Print_Area</vt:lpstr>
      <vt:lpstr>'申込一覧表（男子）'!Print_Area</vt:lpstr>
      <vt:lpstr>参加申込書記入例!Print_Titles</vt:lpstr>
      <vt:lpstr>'申込一覧表（女子）'!Print_Titles</vt:lpstr>
      <vt:lpstr>'申込一覧表（男子）'!Print_Titles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戸谷行孝</cp:lastModifiedBy>
  <cp:lastPrinted>2024-06-24T12:37:41Z</cp:lastPrinted>
  <dcterms:created xsi:type="dcterms:W3CDTF">2021-04-18T04:03:03Z</dcterms:created>
  <dcterms:modified xsi:type="dcterms:W3CDTF">2026-07-06T12:42:28Z</dcterms:modified>
</cp:coreProperties>
</file>